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ercni1\Documents\CENOVÉ NABÍDKY\VEREJNE ZAKAZKY\DLAZBA ZABICKY + TERASA\"/>
    </mc:Choice>
  </mc:AlternateContent>
  <bookViews>
    <workbookView xWindow="0" yWindow="0" windowWidth="7656" windowHeight="0"/>
  </bookViews>
  <sheets>
    <sheet name="Rekapitulace stavby" sheetId="1" r:id="rId1"/>
    <sheet name="07 - MŠ Komerční, dlažba" sheetId="2" r:id="rId2"/>
    <sheet name="08 - MŠ Komerční, terasa" sheetId="3" r:id="rId3"/>
  </sheets>
  <definedNames>
    <definedName name="_xlnm._FilterDatabase" localSheetId="1" hidden="1">'07 - MŠ Komerční, dlažba'!$C$120:$K$163</definedName>
    <definedName name="_xlnm._FilterDatabase" localSheetId="2" hidden="1">'08 - MŠ Komerční, terasa'!$C$119:$K$158</definedName>
    <definedName name="_xlnm.Print_Titles" localSheetId="1">'07 - MŠ Komerční, dlažba'!$120:$120</definedName>
    <definedName name="_xlnm.Print_Titles" localSheetId="2">'08 - MŠ Komerční, terasa'!$119:$119</definedName>
    <definedName name="_xlnm.Print_Titles" localSheetId="0">'Rekapitulace stavby'!$92:$92</definedName>
    <definedName name="_xlnm.Print_Area" localSheetId="1">'07 - MŠ Komerční, dlažba'!$C$4:$J$76,'07 - MŠ Komerční, dlažba'!$C$82:$J$102,'07 - MŠ Komerční, dlažba'!$C$108:$K$163</definedName>
    <definedName name="_xlnm.Print_Area" localSheetId="2">'08 - MŠ Komerční, terasa'!$C$4:$J$76,'08 - MŠ Komerční, terasa'!$C$82:$J$101,'08 - MŠ Komerční, terasa'!$C$107:$K$158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P133" i="3" s="1"/>
  <c r="P132" i="3" s="1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116" i="3" s="1"/>
  <c r="J20" i="3"/>
  <c r="J18" i="3"/>
  <c r="E18" i="3"/>
  <c r="F117" i="3" s="1"/>
  <c r="J17" i="3"/>
  <c r="J15" i="3"/>
  <c r="E15" i="3"/>
  <c r="F116" i="3" s="1"/>
  <c r="J14" i="3"/>
  <c r="J114" i="3"/>
  <c r="E7" i="3"/>
  <c r="E85" i="3"/>
  <c r="J37" i="2"/>
  <c r="J36" i="2"/>
  <c r="AY95" i="1" s="1"/>
  <c r="J35" i="2"/>
  <c r="AX95" i="1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F37" i="2" s="1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F34" i="2" s="1"/>
  <c r="T124" i="2"/>
  <c r="R124" i="2"/>
  <c r="P124" i="2"/>
  <c r="F115" i="2"/>
  <c r="E113" i="2"/>
  <c r="F89" i="2"/>
  <c r="E87" i="2"/>
  <c r="J24" i="2"/>
  <c r="E24" i="2"/>
  <c r="J92" i="2" s="1"/>
  <c r="J23" i="2"/>
  <c r="J21" i="2"/>
  <c r="E21" i="2"/>
  <c r="J117" i="2" s="1"/>
  <c r="J20" i="2"/>
  <c r="J18" i="2"/>
  <c r="E18" i="2"/>
  <c r="F118" i="2" s="1"/>
  <c r="J17" i="2"/>
  <c r="J15" i="2"/>
  <c r="E15" i="2"/>
  <c r="F117" i="2" s="1"/>
  <c r="J14" i="2"/>
  <c r="E7" i="2"/>
  <c r="E111" i="2" s="1"/>
  <c r="L90" i="1"/>
  <c r="AM90" i="1"/>
  <c r="AM89" i="1"/>
  <c r="L89" i="1"/>
  <c r="AM87" i="1"/>
  <c r="L87" i="1"/>
  <c r="L85" i="1"/>
  <c r="L84" i="1"/>
  <c r="BK144" i="2"/>
  <c r="J146" i="2"/>
  <c r="BK156" i="2"/>
  <c r="J136" i="3"/>
  <c r="J144" i="3"/>
  <c r="BK148" i="2"/>
  <c r="BK142" i="2"/>
  <c r="BK128" i="2"/>
  <c r="J142" i="2"/>
  <c r="BK158" i="2"/>
  <c r="BK135" i="2"/>
  <c r="BK153" i="3"/>
  <c r="J138" i="3"/>
  <c r="J127" i="3"/>
  <c r="BK134" i="3"/>
  <c r="BK125" i="3"/>
  <c r="J135" i="2"/>
  <c r="J137" i="2"/>
  <c r="J144" i="2"/>
  <c r="J152" i="2"/>
  <c r="BK151" i="3"/>
  <c r="J140" i="3"/>
  <c r="BK149" i="3"/>
  <c r="BK123" i="3"/>
  <c r="AS94" i="1"/>
  <c r="BK137" i="2"/>
  <c r="J155" i="3"/>
  <c r="BK140" i="3"/>
  <c r="J142" i="3"/>
  <c r="BK136" i="3"/>
  <c r="J151" i="3"/>
  <c r="BK155" i="3"/>
  <c r="BK138" i="3"/>
  <c r="J134" i="3"/>
  <c r="BK142" i="3"/>
  <c r="J125" i="3"/>
  <c r="J158" i="2"/>
  <c r="BK154" i="2"/>
  <c r="BK147" i="3"/>
  <c r="J147" i="3"/>
  <c r="J154" i="2"/>
  <c r="BK160" i="2"/>
  <c r="J139" i="2"/>
  <c r="J128" i="2"/>
  <c r="J162" i="2"/>
  <c r="BK146" i="2"/>
  <c r="BK150" i="2"/>
  <c r="J157" i="3"/>
  <c r="J153" i="3"/>
  <c r="J149" i="3"/>
  <c r="BK126" i="2"/>
  <c r="J156" i="2"/>
  <c r="BK152" i="2"/>
  <c r="J160" i="2"/>
  <c r="J148" i="2"/>
  <c r="J131" i="2"/>
  <c r="J124" i="2"/>
  <c r="BK162" i="2"/>
  <c r="BK130" i="3"/>
  <c r="BK124" i="2"/>
  <c r="J150" i="2"/>
  <c r="BK131" i="2"/>
  <c r="BK139" i="2"/>
  <c r="J126" i="2"/>
  <c r="BK157" i="3"/>
  <c r="J130" i="3"/>
  <c r="BK144" i="3"/>
  <c r="J123" i="3"/>
  <c r="BK127" i="3"/>
  <c r="F35" i="2" l="1"/>
  <c r="J34" i="2"/>
  <c r="T123" i="2"/>
  <c r="T122" i="2"/>
  <c r="BK141" i="2"/>
  <c r="J141" i="2" s="1"/>
  <c r="J101" i="2" s="1"/>
  <c r="BK134" i="2"/>
  <c r="T141" i="2"/>
  <c r="R141" i="2"/>
  <c r="P134" i="2"/>
  <c r="R123" i="2"/>
  <c r="R122" i="2"/>
  <c r="T134" i="2"/>
  <c r="T133" i="2" s="1"/>
  <c r="T121" i="2" s="1"/>
  <c r="R122" i="3"/>
  <c r="R121" i="3"/>
  <c r="BK122" i="3"/>
  <c r="BK121" i="3" s="1"/>
  <c r="BK123" i="2"/>
  <c r="J123" i="2" s="1"/>
  <c r="J98" i="2" s="1"/>
  <c r="BK133" i="3"/>
  <c r="J133" i="3" s="1"/>
  <c r="J100" i="3" s="1"/>
  <c r="P141" i="2"/>
  <c r="T122" i="3"/>
  <c r="T121" i="3"/>
  <c r="R133" i="3"/>
  <c r="R132" i="3"/>
  <c r="P123" i="2"/>
  <c r="P122" i="2"/>
  <c r="R134" i="2"/>
  <c r="R133" i="2"/>
  <c r="P122" i="3"/>
  <c r="P121" i="3"/>
  <c r="P120" i="3"/>
  <c r="AU96" i="1"/>
  <c r="T133" i="3"/>
  <c r="T132" i="3"/>
  <c r="R121" i="2"/>
  <c r="E110" i="3"/>
  <c r="J91" i="3"/>
  <c r="J117" i="3"/>
  <c r="BE125" i="3"/>
  <c r="BE130" i="3"/>
  <c r="J134" i="2"/>
  <c r="J100" i="2" s="1"/>
  <c r="BE127" i="3"/>
  <c r="BE138" i="3"/>
  <c r="BE142" i="3"/>
  <c r="F91" i="3"/>
  <c r="BE140" i="3"/>
  <c r="BE147" i="3"/>
  <c r="BE153" i="3"/>
  <c r="BE149" i="3"/>
  <c r="F92" i="3"/>
  <c r="BE134" i="3"/>
  <c r="BE136" i="3"/>
  <c r="BE144" i="3"/>
  <c r="BE151" i="3"/>
  <c r="BE157" i="3"/>
  <c r="BE123" i="3"/>
  <c r="BE155" i="3"/>
  <c r="E85" i="2"/>
  <c r="J89" i="2"/>
  <c r="F91" i="2"/>
  <c r="BE131" i="2"/>
  <c r="BE135" i="2"/>
  <c r="BE150" i="2"/>
  <c r="BE152" i="2"/>
  <c r="J91" i="2"/>
  <c r="J118" i="2"/>
  <c r="AW95" i="1"/>
  <c r="F92" i="2"/>
  <c r="BE124" i="2"/>
  <c r="BE156" i="2"/>
  <c r="BA95" i="1"/>
  <c r="BE160" i="2"/>
  <c r="BB95" i="1"/>
  <c r="BD95" i="1"/>
  <c r="BE154" i="2"/>
  <c r="BE139" i="2"/>
  <c r="BE142" i="2"/>
  <c r="BE144" i="2"/>
  <c r="BE126" i="2"/>
  <c r="BE128" i="2"/>
  <c r="BE162" i="2"/>
  <c r="BE137" i="2"/>
  <c r="BE146" i="2"/>
  <c r="BE148" i="2"/>
  <c r="BE158" i="2"/>
  <c r="F37" i="3"/>
  <c r="BD96" i="1" s="1"/>
  <c r="F36" i="2"/>
  <c r="F34" i="3"/>
  <c r="BA96" i="1" s="1"/>
  <c r="F36" i="3"/>
  <c r="BC96" i="1" s="1"/>
  <c r="F35" i="3"/>
  <c r="BB96" i="1" s="1"/>
  <c r="J34" i="3"/>
  <c r="AW96" i="1" s="1"/>
  <c r="BB94" i="1" l="1"/>
  <c r="AX94" i="1" s="1"/>
  <c r="BA94" i="1"/>
  <c r="AW94" i="1" s="1"/>
  <c r="AK30" i="1" s="1"/>
  <c r="BK122" i="2"/>
  <c r="J122" i="2" s="1"/>
  <c r="J97" i="2" s="1"/>
  <c r="BD94" i="1"/>
  <c r="W33" i="1" s="1"/>
  <c r="T120" i="3"/>
  <c r="R120" i="3"/>
  <c r="P133" i="2"/>
  <c r="P121" i="2" s="1"/>
  <c r="AU95" i="1" s="1"/>
  <c r="AU94" i="1" s="1"/>
  <c r="BK133" i="2"/>
  <c r="BK121" i="2" s="1"/>
  <c r="J121" i="2" s="1"/>
  <c r="J30" i="2" s="1"/>
  <c r="AG95" i="1" s="1"/>
  <c r="BC95" i="1"/>
  <c r="BC94" i="1" s="1"/>
  <c r="AY94" i="1" s="1"/>
  <c r="J121" i="3"/>
  <c r="J97" i="3" s="1"/>
  <c r="J122" i="3"/>
  <c r="J98" i="3" s="1"/>
  <c r="BK132" i="3"/>
  <c r="J132" i="3" s="1"/>
  <c r="J99" i="3" s="1"/>
  <c r="F33" i="2"/>
  <c r="AZ95" i="1" s="1"/>
  <c r="J33" i="2"/>
  <c r="AV95" i="1" s="1"/>
  <c r="AT95" i="1" s="1"/>
  <c r="J33" i="3"/>
  <c r="AV96" i="1" s="1"/>
  <c r="AT96" i="1" s="1"/>
  <c r="F33" i="3"/>
  <c r="AZ96" i="1" s="1"/>
  <c r="W31" i="1"/>
  <c r="W30" i="1" l="1"/>
  <c r="J133" i="2"/>
  <c r="J99" i="2" s="1"/>
  <c r="BK120" i="3"/>
  <c r="J120" i="3"/>
  <c r="J96" i="3" s="1"/>
  <c r="AN95" i="1"/>
  <c r="J96" i="2"/>
  <c r="J39" i="2"/>
  <c r="W32" i="1"/>
  <c r="AZ94" i="1"/>
  <c r="AV94" i="1" s="1"/>
  <c r="AK29" i="1" s="1"/>
  <c r="J30" i="3" l="1"/>
  <c r="AG96" i="1" s="1"/>
  <c r="W29" i="1"/>
  <c r="AT94" i="1"/>
  <c r="J39" i="3" l="1"/>
  <c r="AG94" i="1"/>
  <c r="AK26" i="1" s="1"/>
  <c r="AK35" i="1" s="1"/>
  <c r="AN96" i="1"/>
  <c r="AN94" i="1" l="1"/>
</calcChain>
</file>

<file path=xl/sharedStrings.xml><?xml version="1.0" encoding="utf-8"?>
<sst xmlns="http://schemas.openxmlformats.org/spreadsheetml/2006/main" count="1064" uniqueCount="248">
  <si>
    <t>Export Komplet</t>
  </si>
  <si>
    <t/>
  </si>
  <si>
    <t>2.0</t>
  </si>
  <si>
    <t>False</t>
  </si>
  <si>
    <t>{99ab059b-a955-4115-901d-43c37f65fef7}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</si>
  <si>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</si>
  <si>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</si>
  <si>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</si>
  <si>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</si>
  <si>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</si>
  <si>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</si>
  <si>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</si>
  <si>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</si>
  <si>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06</t>
  </si>
  <si>
    <t>Stavba:</t>
  </si>
  <si>
    <t>Rozpočty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</si>
  <si>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</si>
  <si>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</si>
  <si>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</si>
  <si>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</si>
  <si>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</si>
  <si>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</si>
  <si>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</si>
  <si>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</si>
  <si>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</si>
  <si>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</si>
  <si>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</si>
  <si>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</si>
  <si>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</si>
  <si>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</si>
  <si>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</si>
  <si>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</si>
  <si>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</si>
  <si>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</si>
  <si>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</si>
  <si>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</si>
  <si>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</si>
  <si>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</si>
  <si>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</si>
  <si>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</si>
  <si>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</si>
  <si>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</si>
  <si>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</si>
  <si>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</si>
  <si>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</si>
  <si>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</si>
  <si>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</si>
  <si>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</si>
  <si>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</si>
  <si>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</si>
  <si>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</si>
  <si>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</si>
  <si>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</si>
  <si>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</si>
  <si>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</si>
  <si>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</si>
  <si>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</si>
  <si>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</si>
  <si>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</si>
  <si>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</si>
  <si>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</si>
  <si>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</si>
  <si>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</si>
  <si>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</si>
  <si>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</si>
  <si>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</si>
  <si>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</si>
  <si>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</si>
  <si>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</si>
  <si>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</si>
  <si>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</si>
  <si>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</si>
  <si>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</si>
  <si>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</si>
  <si>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07</t>
  </si>
  <si>
    <t>MŠ Komerční, dlažba</t>
  </si>
  <si>
    <t>STA</t>
  </si>
  <si>
    <t>1</t>
  </si>
  <si>
    <t>{fb132af7-fa1f-4e1a-a752-b8ec99b315ba}</t>
  </si>
  <si>
    <t>2</t>
  </si>
  <si>
    <t>08</t>
  </si>
  <si>
    <t>MŠ Komerční, terasa</t>
  </si>
  <si>
    <t>{4819244a-ee6f-4ad7-ad16-eddf2887b01d}</t>
  </si>
  <si>
    <t>KRYCÍ LIST SOUPISU PRACÍ</t>
  </si>
  <si>
    <t>Objekt:</t>
  </si>
  <si>
    <t>07 - MŠ Komerční, dlažba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</si>
  <si>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</si>
  <si>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</si>
  <si>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</si>
  <si>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</si>
  <si>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</si>
  <si>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</si>
  <si>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</si>
  <si>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PSV - Práce a dodávky PSV</t>
  </si>
  <si>
    <t xml:space="preserve">    725 - Zdravotechnika - zařizovací předměty</t>
  </si>
  <si>
    <t xml:space="preserve">    771 - Podlahy z dlaždic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</si>
  <si>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</si>
  <si>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</si>
  <si>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</si>
  <si>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</si>
  <si>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</si>
  <si>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</si>
  <si>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</si>
  <si>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</si>
  <si>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</si>
  <si>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</si>
  <si>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</si>
  <si>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</si>
  <si>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</si>
  <si>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</si>
  <si>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</si>
  <si>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</si>
  <si>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</si>
  <si>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</si>
  <si>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K</t>
  </si>
  <si>
    <t>997013211</t>
  </si>
  <si>
    <t>Vnitrostaveništní doprava suti a vybouraných hmot pro budovy v do 6 m ručně</t>
  </si>
  <si>
    <t>t</t>
  </si>
  <si>
    <t>4</t>
  </si>
  <si>
    <t>1691216722</t>
  </si>
  <si>
    <t>Online PSC</t>
  </si>
  <si>
    <t>https://podminky.urs.cz/item/CS_URS_2023_01/997013211</t>
  </si>
  <si>
    <t>997013501</t>
  </si>
  <si>
    <t>Odvoz suti a vybouraných hmot na skládku nebo meziskládku do 1 km se složením</t>
  </si>
  <si>
    <t>-1307237115</t>
  </si>
  <si>
    <t>https://podminky.urs.cz/item/CS_URS_2023_01/997013501</t>
  </si>
  <si>
    <t>3</t>
  </si>
  <si>
    <t>997013509</t>
  </si>
  <si>
    <t>Příplatek k odvozu suti a vybouraných hmot na skládku ZKD 1 km přes 1 km</t>
  </si>
  <si>
    <t>-1737834357</t>
  </si>
  <si>
    <t>https://podminky.urs.cz/item/CS_URS_2023_01/997013509</t>
  </si>
  <si>
    <t>VV</t>
  </si>
  <si>
    <t>1,067*14 'Přepočtené koeficientem množství</t>
  </si>
  <si>
    <t>997013871</t>
  </si>
  <si>
    <t>Poplatek za uložení stavebního odpadu na recyklační skládce (skládkovné) směsného stavebního a demoličního kód odpadu 17 09 04</t>
  </si>
  <si>
    <t>-506211514</t>
  </si>
  <si>
    <t>https://podminky.urs.cz/item/CS_URS_2023_01/997013871</t>
  </si>
  <si>
    <t>PSV</t>
  </si>
  <si>
    <t>Práce a dodávky PSV</t>
  </si>
  <si>
    <t>725</t>
  </si>
  <si>
    <t>Zdravotechnika - zařizovací předměty</t>
  </si>
  <si>
    <t>5</t>
  </si>
  <si>
    <t>725110811</t>
  </si>
  <si>
    <t>Demontáž klozetů splachovací s nádrží</t>
  </si>
  <si>
    <t>soubor</t>
  </si>
  <si>
    <t>16</t>
  </si>
  <si>
    <t>75783825</t>
  </si>
  <si>
    <t>https://podminky.urs.cz/item/CS_URS_2023_01/725110811</t>
  </si>
  <si>
    <t>6</t>
  </si>
  <si>
    <t>725112015</t>
  </si>
  <si>
    <t>Klozet keramický dětský standardní samostatně stojící s hlubokým splachováním odpad svislý</t>
  </si>
  <si>
    <t>-687916594</t>
  </si>
  <si>
    <t>https://podminky.urs.cz/item/CS_URS_2023_01/725112015</t>
  </si>
  <si>
    <t>7</t>
  </si>
  <si>
    <t>998725101</t>
  </si>
  <si>
    <t>Přesun hmot tonážní pro zařizovací předměty v objektech v do 6 m</t>
  </si>
  <si>
    <t>838856485</t>
  </si>
  <si>
    <t>https://podminky.urs.cz/item/CS_URS_2023_01/998725101</t>
  </si>
  <si>
    <t>771</t>
  </si>
  <si>
    <t>Podlahy z dlaždic</t>
  </si>
  <si>
    <t>8</t>
  </si>
  <si>
    <t>771111011</t>
  </si>
  <si>
    <t>Vysátí podkladu před pokládkou dlažby</t>
  </si>
  <si>
    <t>m2</t>
  </si>
  <si>
    <t>-639574895</t>
  </si>
  <si>
    <t>https://podminky.urs.cz/item/CS_URS_2023_01/771111011</t>
  </si>
  <si>
    <t>9</t>
  </si>
  <si>
    <t>771121011</t>
  </si>
  <si>
    <t>Nátěr penetrační na podlahu</t>
  </si>
  <si>
    <t>1129867772</t>
  </si>
  <si>
    <t>https://podminky.urs.cz/item/CS_URS_2023_01/771121011</t>
  </si>
  <si>
    <t>10</t>
  </si>
  <si>
    <t>771151014</t>
  </si>
  <si>
    <t>Samonivelační stěrka podlah pevnosti 20 MPa tl přes 8 do 10 mm</t>
  </si>
  <si>
    <t>70153364</t>
  </si>
  <si>
    <t>https://podminky.urs.cz/item/CS_URS_2023_01/771151014</t>
  </si>
  <si>
    <t>11</t>
  </si>
  <si>
    <t>771571810</t>
  </si>
  <si>
    <t>Demontáž podlah z dlaždic keramických kladených do malty</t>
  </si>
  <si>
    <t>-805735751</t>
  </si>
  <si>
    <t>https://podminky.urs.cz/item/CS_URS_2023_01/771571810</t>
  </si>
  <si>
    <t>12</t>
  </si>
  <si>
    <t>771574225</t>
  </si>
  <si>
    <t>Montáž podlah keramických z dekorů lepených flexibilním lepidlem přes 19 do 22 ks/m2</t>
  </si>
  <si>
    <t>1257223625</t>
  </si>
  <si>
    <t>https://podminky.urs.cz/item/CS_URS_2023_01/771574225</t>
  </si>
  <si>
    <t>13</t>
  </si>
  <si>
    <t>M</t>
  </si>
  <si>
    <t>59761012</t>
  </si>
  <si>
    <t>dlažba keramická hutná reliéfní do interiéru přes 19 do 22ks/m2</t>
  </si>
  <si>
    <t>32</t>
  </si>
  <si>
    <t>1264203295</t>
  </si>
  <si>
    <t>11,9*1,1 'Přepočtené koeficientem množství</t>
  </si>
  <si>
    <t>14</t>
  </si>
  <si>
    <t>771577124</t>
  </si>
  <si>
    <t>Příplatek k montáži podlah keramických lepených flexibilním rychletuhnoucím lepidlem za spárování tmelem dvousložkovým</t>
  </si>
  <si>
    <t>-515497603</t>
  </si>
  <si>
    <t>https://podminky.urs.cz/item/CS_URS_2023_01/771577124</t>
  </si>
  <si>
    <t>771577125</t>
  </si>
  <si>
    <t>Příplatek k montáži podlah keramických lepených flexibilním rychletuhnoucím lepidlem za lepení dvousložkovým lepidlem</t>
  </si>
  <si>
    <t>2000211611</t>
  </si>
  <si>
    <t>https://podminky.urs.cz/item/CS_URS_2023_01/771577125</t>
  </si>
  <si>
    <t>771591115</t>
  </si>
  <si>
    <t>Podlahy spárování silikonem</t>
  </si>
  <si>
    <t>m</t>
  </si>
  <si>
    <t>-1427332410</t>
  </si>
  <si>
    <t>https://podminky.urs.cz/item/CS_URS_2023_01/771591115</t>
  </si>
  <si>
    <t>17</t>
  </si>
  <si>
    <t>771592011</t>
  </si>
  <si>
    <t>Čištění vnitřních ploch podlah nebo schodišť po položení dlažby chemickými prostředky</t>
  </si>
  <si>
    <t>-999077130</t>
  </si>
  <si>
    <t>https://podminky.urs.cz/item/CS_URS_2023_01/771592011</t>
  </si>
  <si>
    <t>18</t>
  </si>
  <si>
    <t>998771101</t>
  </si>
  <si>
    <t>Přesun hmot tonážní pro podlahy z dlaždic v objektech v do 6 m</t>
  </si>
  <si>
    <t>-127650955</t>
  </si>
  <si>
    <t>https://podminky.urs.cz/item/CS_URS_2023_01/998771101</t>
  </si>
  <si>
    <t>08 - MŠ Komerční, terasa</t>
  </si>
  <si>
    <t>515272783</t>
  </si>
  <si>
    <t>-1013964300</t>
  </si>
  <si>
    <t>-43295841</t>
  </si>
  <si>
    <t>2,319*14 'Přepočtené koeficientem množství</t>
  </si>
  <si>
    <t>-244303074</t>
  </si>
  <si>
    <t>-1818879220</t>
  </si>
  <si>
    <t>-676613556</t>
  </si>
  <si>
    <t>-1444565985</t>
  </si>
  <si>
    <t>771161011</t>
  </si>
  <si>
    <t>Montáž profilu dilatační spáry bez izolace v rovině dlažby</t>
  </si>
  <si>
    <t>-1819593933</t>
  </si>
  <si>
    <t>https://podminky.urs.cz/item/CS_URS_2023_01/771161011</t>
  </si>
  <si>
    <t>59054165</t>
  </si>
  <si>
    <t>profil dilatační s bočními díly z PVC/CPE tl 12,5mm</t>
  </si>
  <si>
    <t>1948000515</t>
  </si>
  <si>
    <t>3,4*1,1 'Přepočtené koeficientem množství</t>
  </si>
  <si>
    <t>-150885353</t>
  </si>
  <si>
    <t>(4,8+3,4)*3,4</t>
  </si>
  <si>
    <t>771574265</t>
  </si>
  <si>
    <t>Montáž podlah keramických pro mechanické zatížení protiskluzných lepených flexibilním lepidlem přes 19 do 22 ks/m2</t>
  </si>
  <si>
    <t>-1445997354</t>
  </si>
  <si>
    <t>https://podminky.urs.cz/item/CS_URS_2023_01/771574265</t>
  </si>
  <si>
    <t>59761616</t>
  </si>
  <si>
    <t>dlažba keramická slinutá protiskluzná do interiéru i exteriéru pro vysoké mechanické namáhání přes 19 do 22ks/m2</t>
  </si>
  <si>
    <t>2123366744</t>
  </si>
  <si>
    <t>27,88*1,1 'Přepočtené koeficientem množství</t>
  </si>
  <si>
    <t>184588049</t>
  </si>
  <si>
    <t>-1587083986</t>
  </si>
  <si>
    <t>-1708066103</t>
  </si>
  <si>
    <t>44466548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</si>
</sst>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771111011" TargetMode="External"/><Relationship Id="rId13" Type="http://schemas.openxmlformats.org/officeDocument/2006/relationships/hyperlink" Target="https://podminky.urs.cz/item/CS_URS_2023_01/77157712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podminky.urs.cz/item/CS_URS_2023_01/997013509" TargetMode="External"/><Relationship Id="rId7" Type="http://schemas.openxmlformats.org/officeDocument/2006/relationships/hyperlink" Target="https://podminky.urs.cz/item/CS_URS_2023_01/998725101" TargetMode="External"/><Relationship Id="rId12" Type="http://schemas.openxmlformats.org/officeDocument/2006/relationships/hyperlink" Target="https://podminky.urs.cz/item/CS_URS_2023_01/771574225" TargetMode="External"/><Relationship Id="rId17" Type="http://schemas.openxmlformats.org/officeDocument/2006/relationships/hyperlink" Target="https://podminky.urs.cz/item/CS_URS_2023_01/998771101" TargetMode="External"/><Relationship Id="rId2" Type="http://schemas.openxmlformats.org/officeDocument/2006/relationships/hyperlink" Target="https://podminky.urs.cz/item/CS_URS_2023_01/997013501" TargetMode="External"/><Relationship Id="rId16" Type="http://schemas.openxmlformats.org/officeDocument/2006/relationships/hyperlink" Target="https://podminky.urs.cz/item/CS_URS_2023_01/771592011" TargetMode="External"/><Relationship Id="rId1" Type="http://schemas.openxmlformats.org/officeDocument/2006/relationships/hyperlink" Target="https://podminky.urs.cz/item/CS_URS_2023_01/997013211" TargetMode="External"/><Relationship Id="rId6" Type="http://schemas.openxmlformats.org/officeDocument/2006/relationships/hyperlink" Target="https://podminky.urs.cz/item/CS_URS_2023_01/725112015" TargetMode="External"/><Relationship Id="rId11" Type="http://schemas.openxmlformats.org/officeDocument/2006/relationships/hyperlink" Target="https://podminky.urs.cz/item/CS_URS_2023_01/771571810" TargetMode="External"/><Relationship Id="rId5" Type="http://schemas.openxmlformats.org/officeDocument/2006/relationships/hyperlink" Target="https://podminky.urs.cz/item/CS_URS_2023_01/725110811" TargetMode="External"/><Relationship Id="rId15" Type="http://schemas.openxmlformats.org/officeDocument/2006/relationships/hyperlink" Target="https://podminky.urs.cz/item/CS_URS_2023_01/771591115" TargetMode="External"/><Relationship Id="rId10" Type="http://schemas.openxmlformats.org/officeDocument/2006/relationships/hyperlink" Target="https://podminky.urs.cz/item/CS_URS_2023_01/771151014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podminky.urs.cz/item/CS_URS_2023_01/997013871" TargetMode="External"/><Relationship Id="rId9" Type="http://schemas.openxmlformats.org/officeDocument/2006/relationships/hyperlink" Target="https://podminky.urs.cz/item/CS_URS_2023_01/771121011" TargetMode="External"/><Relationship Id="rId14" Type="http://schemas.openxmlformats.org/officeDocument/2006/relationships/hyperlink" Target="https://podminky.urs.cz/item/CS_URS_2023_01/7715771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771161011" TargetMode="External"/><Relationship Id="rId13" Type="http://schemas.openxmlformats.org/officeDocument/2006/relationships/hyperlink" Target="https://podminky.urs.cz/item/CS_URS_2023_01/771592011" TargetMode="External"/><Relationship Id="rId3" Type="http://schemas.openxmlformats.org/officeDocument/2006/relationships/hyperlink" Target="https://podminky.urs.cz/item/CS_URS_2023_01/997013509" TargetMode="External"/><Relationship Id="rId7" Type="http://schemas.openxmlformats.org/officeDocument/2006/relationships/hyperlink" Target="https://podminky.urs.cz/item/CS_URS_2023_01/771151014" TargetMode="External"/><Relationship Id="rId12" Type="http://schemas.openxmlformats.org/officeDocument/2006/relationships/hyperlink" Target="https://podminky.urs.cz/item/CS_URS_2023_01/771577125" TargetMode="External"/><Relationship Id="rId2" Type="http://schemas.openxmlformats.org/officeDocument/2006/relationships/hyperlink" Target="https://podminky.urs.cz/item/CS_URS_2023_01/997013501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podminky.urs.cz/item/CS_URS_2023_01/997013211" TargetMode="External"/><Relationship Id="rId6" Type="http://schemas.openxmlformats.org/officeDocument/2006/relationships/hyperlink" Target="https://podminky.urs.cz/item/CS_URS_2023_01/771121011" TargetMode="External"/><Relationship Id="rId11" Type="http://schemas.openxmlformats.org/officeDocument/2006/relationships/hyperlink" Target="https://podminky.urs.cz/item/CS_URS_2023_01/771577124" TargetMode="External"/><Relationship Id="rId5" Type="http://schemas.openxmlformats.org/officeDocument/2006/relationships/hyperlink" Target="https://podminky.urs.cz/item/CS_URS_2023_01/771111011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podminky.urs.cz/item/CS_URS_2023_01/771574265" TargetMode="External"/><Relationship Id="rId4" Type="http://schemas.openxmlformats.org/officeDocument/2006/relationships/hyperlink" Target="https://podminky.urs.cz/item/CS_URS_2023_01/997013871" TargetMode="External"/><Relationship Id="rId9" Type="http://schemas.openxmlformats.org/officeDocument/2006/relationships/hyperlink" Target="https://podminky.urs.cz/item/CS_URS_2023_01/771571810" TargetMode="External"/><Relationship Id="rId14" Type="http://schemas.openxmlformats.org/officeDocument/2006/relationships/hyperlink" Target="https://podminky.urs.cz/item/CS_URS_2023_01/998771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BE9" sqref="BE9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" customHeight="1" x14ac:dyDescent="0.2">
      <c r="AR2" s="176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5" t="s">
        <v>6</v>
      </c>
      <c r="BT2" s="15" t="s">
        <v>7</v>
      </c>
    </row>
    <row r="3" spans="1:74" s="1" customFormat="1" ht="6.9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" customHeight="1" x14ac:dyDescent="0.2">
      <c r="B4" s="18"/>
      <c r="D4" s="19" t="s">
        <v>9</v>
      </c>
      <c r="AR4" s="18"/>
      <c r="AS4" s="20" t="s">
        <v>10</v>
      </c>
      <c r="BS4" s="15" t="s">
        <v>11</v>
      </c>
    </row>
    <row r="5" spans="1:74" s="1" customFormat="1" ht="12" customHeight="1" x14ac:dyDescent="0.2">
      <c r="B5" s="18"/>
      <c r="D5" s="21" t="s">
        <v>12</v>
      </c>
      <c r="K5" s="204" t="s">
        <v>13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8"/>
      <c r="BS5" s="15" t="s">
        <v>6</v>
      </c>
    </row>
    <row r="6" spans="1:74" s="1" customFormat="1" ht="36.9" customHeight="1" x14ac:dyDescent="0.2">
      <c r="B6" s="18"/>
      <c r="D6" s="23" t="s">
        <v>14</v>
      </c>
      <c r="K6" s="205" t="s">
        <v>15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8"/>
      <c r="BS6" s="15" t="s">
        <v>6</v>
      </c>
    </row>
    <row r="7" spans="1:74" s="1" customFormat="1" ht="12" customHeight="1" x14ac:dyDescent="0.2">
      <c r="B7" s="18"/>
      <c r="D7" s="24" t="s">
        <v>16</v>
      </c>
      <c r="K7" s="22" t="s">
        <v>1</v>
      </c>
      <c r="AK7" s="24" t="s">
        <v>17</v>
      </c>
      <c r="AN7" s="22" t="s">
        <v>1</v>
      </c>
      <c r="AR7" s="18"/>
      <c r="BS7" s="15" t="s">
        <v>6</v>
      </c>
    </row>
    <row r="8" spans="1:74" s="1" customFormat="1" ht="12" customHeight="1" x14ac:dyDescent="0.2">
      <c r="B8" s="18"/>
      <c r="D8" s="24" t="s">
        <v>18</v>
      </c>
      <c r="K8" s="22" t="s">
        <v>19</v>
      </c>
      <c r="AK8" s="24" t="s">
        <v>20</v>
      </c>
      <c r="AN8" s="22"/>
      <c r="AR8" s="18"/>
      <c r="BS8" s="15" t="s">
        <v>6</v>
      </c>
    </row>
    <row r="9" spans="1:74" s="1" customFormat="1" ht="14.4" customHeight="1" x14ac:dyDescent="0.2">
      <c r="B9" s="18"/>
      <c r="AR9" s="18"/>
      <c r="BS9" s="15" t="s">
        <v>6</v>
      </c>
    </row>
    <row r="10" spans="1:74" s="1" customFormat="1" ht="12" customHeight="1" x14ac:dyDescent="0.2">
      <c r="B10" s="18"/>
      <c r="D10" s="24" t="s">
        <v>21</v>
      </c>
      <c r="AK10" s="24" t="s">
        <v>22</v>
      </c>
      <c r="AN10" s="22" t="s">
        <v>1</v>
      </c>
      <c r="AR10" s="18"/>
      <c r="BS10" s="15" t="s">
        <v>6</v>
      </c>
    </row>
    <row r="11" spans="1:74" s="1" customFormat="1" ht="18.45" customHeight="1" x14ac:dyDescent="0.2">
      <c r="B11" s="18"/>
      <c r="E11" s="22" t="s">
        <v>19</v>
      </c>
      <c r="AK11" s="24" t="s">
        <v>23</v>
      </c>
      <c r="AN11" s="22" t="s">
        <v>1</v>
      </c>
      <c r="AR11" s="18"/>
      <c r="BS11" s="15" t="s">
        <v>6</v>
      </c>
    </row>
    <row r="12" spans="1:74" s="1" customFormat="1" ht="6.9" customHeight="1" x14ac:dyDescent="0.2">
      <c r="B12" s="18"/>
      <c r="AR12" s="18"/>
      <c r="BS12" s="15" t="s">
        <v>6</v>
      </c>
    </row>
    <row r="13" spans="1:74" s="1" customFormat="1" ht="12" customHeight="1" x14ac:dyDescent="0.2">
      <c r="B13" s="18"/>
      <c r="D13" s="24" t="s">
        <v>24</v>
      </c>
      <c r="AK13" s="24" t="s">
        <v>22</v>
      </c>
      <c r="AN13" s="22" t="s">
        <v>1</v>
      </c>
      <c r="AR13" s="18"/>
      <c r="BS13" s="15" t="s">
        <v>6</v>
      </c>
    </row>
    <row r="14" spans="1:74" ht="13.2" x14ac:dyDescent="0.2">
      <c r="B14" s="18"/>
      <c r="E14" s="22" t="s">
        <v>19</v>
      </c>
      <c r="AK14" s="24" t="s">
        <v>23</v>
      </c>
      <c r="AN14" s="22" t="s">
        <v>1</v>
      </c>
      <c r="AR14" s="18"/>
      <c r="BS14" s="15" t="s">
        <v>6</v>
      </c>
    </row>
    <row r="15" spans="1:74" s="1" customFormat="1" ht="6.9" customHeight="1" x14ac:dyDescent="0.2">
      <c r="B15" s="18"/>
      <c r="AR15" s="18"/>
      <c r="BS15" s="15" t="s">
        <v>3</v>
      </c>
    </row>
    <row r="16" spans="1:74" s="1" customFormat="1" ht="12" customHeight="1" x14ac:dyDescent="0.2">
      <c r="B16" s="18"/>
      <c r="D16" s="24" t="s">
        <v>25</v>
      </c>
      <c r="AK16" s="24" t="s">
        <v>22</v>
      </c>
      <c r="AN16" s="22" t="s">
        <v>1</v>
      </c>
      <c r="AR16" s="18"/>
      <c r="BS16" s="15" t="s">
        <v>3</v>
      </c>
    </row>
    <row r="17" spans="1:71" s="1" customFormat="1" ht="18.45" customHeight="1" x14ac:dyDescent="0.2">
      <c r="B17" s="18"/>
      <c r="E17" s="22" t="s">
        <v>19</v>
      </c>
      <c r="AK17" s="24" t="s">
        <v>23</v>
      </c>
      <c r="AN17" s="22" t="s">
        <v>1</v>
      </c>
      <c r="AR17" s="18"/>
      <c r="BS17" s="15" t="s">
        <v>26</v>
      </c>
    </row>
    <row r="18" spans="1:71" s="1" customFormat="1" ht="6.9" customHeight="1" x14ac:dyDescent="0.2">
      <c r="B18" s="18"/>
      <c r="AR18" s="18"/>
      <c r="BS18" s="15" t="s">
        <v>6</v>
      </c>
    </row>
    <row r="19" spans="1:71" s="1" customFormat="1" ht="12" customHeight="1" x14ac:dyDescent="0.2">
      <c r="B19" s="18"/>
      <c r="D19" s="24" t="s">
        <v>27</v>
      </c>
      <c r="AK19" s="24" t="s">
        <v>22</v>
      </c>
      <c r="AN19" s="22" t="s">
        <v>1</v>
      </c>
      <c r="AR19" s="18"/>
      <c r="BS19" s="15" t="s">
        <v>6</v>
      </c>
    </row>
    <row r="20" spans="1:71" s="1" customFormat="1" ht="18.45" customHeight="1" x14ac:dyDescent="0.2">
      <c r="B20" s="18"/>
      <c r="E20" s="22" t="s">
        <v>19</v>
      </c>
      <c r="AK20" s="24" t="s">
        <v>23</v>
      </c>
      <c r="AN20" s="22" t="s">
        <v>1</v>
      </c>
      <c r="AR20" s="18"/>
      <c r="BS20" s="15" t="s">
        <v>26</v>
      </c>
    </row>
    <row r="21" spans="1:71" s="1" customFormat="1" ht="6.9" customHeight="1" x14ac:dyDescent="0.2">
      <c r="B21" s="18"/>
      <c r="AR21" s="18"/>
    </row>
    <row r="22" spans="1:71" s="1" customFormat="1" ht="12" customHeight="1" x14ac:dyDescent="0.2">
      <c r="B22" s="18"/>
      <c r="D22" s="24" t="s">
        <v>28</v>
      </c>
      <c r="AR22" s="18"/>
    </row>
    <row r="23" spans="1:71" s="1" customFormat="1" ht="16.5" customHeight="1" x14ac:dyDescent="0.2">
      <c r="B23" s="18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8"/>
    </row>
    <row r="24" spans="1:71" s="1" customFormat="1" ht="6.9" customHeight="1" x14ac:dyDescent="0.2">
      <c r="B24" s="18"/>
      <c r="AR24" s="18"/>
    </row>
    <row r="25" spans="1:71" s="1" customFormat="1" ht="6.9" customHeight="1" x14ac:dyDescent="0.2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1:71" s="2" customFormat="1" ht="25.95" customHeight="1" x14ac:dyDescent="0.2">
      <c r="A26" s="27"/>
      <c r="B26" s="28"/>
      <c r="C26" s="27"/>
      <c r="D26" s="29" t="s">
        <v>29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7">
        <f>ROUND(AG94,2)</f>
        <v>0</v>
      </c>
      <c r="AL26" s="208"/>
      <c r="AM26" s="208"/>
      <c r="AN26" s="208"/>
      <c r="AO26" s="208"/>
      <c r="AP26" s="27"/>
      <c r="AQ26" s="27"/>
      <c r="AR26" s="28"/>
      <c r="BE26" s="27"/>
    </row>
    <row r="27" spans="1:71" s="2" customFormat="1" ht="6.9" customHeight="1" x14ac:dyDescent="0.2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BE27" s="27"/>
    </row>
    <row r="28" spans="1:71" s="2" customFormat="1" ht="13.2" x14ac:dyDescent="0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09" t="s">
        <v>30</v>
      </c>
      <c r="M28" s="209"/>
      <c r="N28" s="209"/>
      <c r="O28" s="209"/>
      <c r="P28" s="209"/>
      <c r="Q28" s="27"/>
      <c r="R28" s="27"/>
      <c r="S28" s="27"/>
      <c r="T28" s="27"/>
      <c r="U28" s="27"/>
      <c r="V28" s="27"/>
      <c r="W28" s="209" t="s">
        <v>31</v>
      </c>
      <c r="X28" s="209"/>
      <c r="Y28" s="209"/>
      <c r="Z28" s="209"/>
      <c r="AA28" s="209"/>
      <c r="AB28" s="209"/>
      <c r="AC28" s="209"/>
      <c r="AD28" s="209"/>
      <c r="AE28" s="209"/>
      <c r="AF28" s="27"/>
      <c r="AG28" s="27"/>
      <c r="AH28" s="27"/>
      <c r="AI28" s="27"/>
      <c r="AJ28" s="27"/>
      <c r="AK28" s="209" t="s">
        <v>32</v>
      </c>
      <c r="AL28" s="209"/>
      <c r="AM28" s="209"/>
      <c r="AN28" s="209"/>
      <c r="AO28" s="209"/>
      <c r="AP28" s="27"/>
      <c r="AQ28" s="27"/>
      <c r="AR28" s="28"/>
      <c r="BE28" s="27"/>
    </row>
    <row r="29" spans="1:71" s="3" customFormat="1" ht="14.4" customHeight="1" x14ac:dyDescent="0.2">
      <c r="B29" s="32"/>
      <c r="D29" s="24" t="s">
        <v>33</v>
      </c>
      <c r="F29" s="24" t="s">
        <v>34</v>
      </c>
      <c r="L29" s="199">
        <v>0.21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2"/>
    </row>
    <row r="30" spans="1:71" s="3" customFormat="1" ht="14.4" customHeight="1" x14ac:dyDescent="0.2">
      <c r="B30" s="32"/>
      <c r="F30" s="24" t="s">
        <v>35</v>
      </c>
      <c r="L30" s="199">
        <v>0.15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2"/>
    </row>
    <row r="31" spans="1:71" s="3" customFormat="1" ht="14.4" hidden="1" customHeight="1" x14ac:dyDescent="0.2">
      <c r="B31" s="32"/>
      <c r="F31" s="24" t="s">
        <v>36</v>
      </c>
      <c r="L31" s="199">
        <v>0.21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2"/>
    </row>
    <row r="32" spans="1:71" s="3" customFormat="1" ht="14.4" hidden="1" customHeight="1" x14ac:dyDescent="0.2">
      <c r="B32" s="32"/>
      <c r="F32" s="24" t="s">
        <v>37</v>
      </c>
      <c r="L32" s="199">
        <v>0.15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2"/>
    </row>
    <row r="33" spans="1:57" s="3" customFormat="1" ht="14.4" hidden="1" customHeight="1" x14ac:dyDescent="0.2">
      <c r="B33" s="32"/>
      <c r="F33" s="24" t="s">
        <v>38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2"/>
    </row>
    <row r="34" spans="1:57" s="2" customFormat="1" ht="6.9" customHeight="1" x14ac:dyDescent="0.2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BE34" s="27"/>
    </row>
    <row r="35" spans="1:57" s="2" customFormat="1" ht="25.95" customHeight="1" x14ac:dyDescent="0.2">
      <c r="A35" s="27"/>
      <c r="B35" s="28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200" t="s">
        <v>41</v>
      </c>
      <c r="Y35" s="201"/>
      <c r="Z35" s="201"/>
      <c r="AA35" s="201"/>
      <c r="AB35" s="201"/>
      <c r="AC35" s="35"/>
      <c r="AD35" s="35"/>
      <c r="AE35" s="35"/>
      <c r="AF35" s="35"/>
      <c r="AG35" s="35"/>
      <c r="AH35" s="35"/>
      <c r="AI35" s="35"/>
      <c r="AJ35" s="35"/>
      <c r="AK35" s="202">
        <f>SUM(AK26:AK33)</f>
        <v>0</v>
      </c>
      <c r="AL35" s="201"/>
      <c r="AM35" s="201"/>
      <c r="AN35" s="201"/>
      <c r="AO35" s="203"/>
      <c r="AP35" s="33"/>
      <c r="AQ35" s="33"/>
      <c r="AR35" s="28"/>
      <c r="BE35" s="27"/>
    </row>
    <row r="36" spans="1:57" s="2" customFormat="1" ht="6.9" customHeight="1" x14ac:dyDescent="0.2">
      <c r="A36" s="27"/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BE36" s="27"/>
    </row>
    <row r="37" spans="1:57" s="2" customFormat="1" ht="14.4" customHeight="1" x14ac:dyDescent="0.2">
      <c r="A37" s="27"/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BE37" s="27"/>
    </row>
    <row r="38" spans="1:57" s="1" customFormat="1" ht="14.4" customHeight="1" x14ac:dyDescent="0.2">
      <c r="B38" s="18"/>
      <c r="AR38" s="18"/>
    </row>
    <row r="39" spans="1:57" s="1" customFormat="1" ht="14.4" customHeight="1" x14ac:dyDescent="0.2">
      <c r="B39" s="18"/>
      <c r="AR39" s="18"/>
    </row>
    <row r="40" spans="1:57" s="1" customFormat="1" ht="14.4" customHeight="1" x14ac:dyDescent="0.2">
      <c r="B40" s="18"/>
      <c r="AR40" s="18"/>
    </row>
    <row r="41" spans="1:57" s="1" customFormat="1" ht="14.4" customHeight="1" x14ac:dyDescent="0.2">
      <c r="B41" s="18"/>
      <c r="AR41" s="18"/>
    </row>
    <row r="42" spans="1:57" s="1" customFormat="1" ht="14.4" customHeight="1" x14ac:dyDescent="0.2">
      <c r="B42" s="18"/>
      <c r="AR42" s="18"/>
    </row>
    <row r="43" spans="1:57" s="1" customFormat="1" ht="14.4" customHeight="1" x14ac:dyDescent="0.2">
      <c r="B43" s="18"/>
      <c r="AR43" s="18"/>
    </row>
    <row r="44" spans="1:57" s="1" customFormat="1" ht="14.4" customHeight="1" x14ac:dyDescent="0.2">
      <c r="B44" s="18"/>
      <c r="AR44" s="18"/>
    </row>
    <row r="45" spans="1:57" s="1" customFormat="1" ht="14.4" customHeight="1" x14ac:dyDescent="0.2">
      <c r="B45" s="18"/>
      <c r="AR45" s="18"/>
    </row>
    <row r="46" spans="1:57" s="1" customFormat="1" ht="14.4" customHeight="1" x14ac:dyDescent="0.2">
      <c r="B46" s="18"/>
      <c r="AR46" s="18"/>
    </row>
    <row r="47" spans="1:57" s="1" customFormat="1" ht="14.4" customHeight="1" x14ac:dyDescent="0.2">
      <c r="B47" s="18"/>
      <c r="AR47" s="18"/>
    </row>
    <row r="48" spans="1:57" s="1" customFormat="1" ht="14.4" customHeight="1" x14ac:dyDescent="0.2">
      <c r="B48" s="18"/>
      <c r="AR48" s="18"/>
    </row>
    <row r="49" spans="1:57" s="2" customFormat="1" ht="14.4" customHeight="1" x14ac:dyDescent="0.2">
      <c r="B49" s="37"/>
      <c r="D49" s="38" t="s">
        <v>42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43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8"/>
      <c r="AR50" s="18"/>
    </row>
    <row r="51" spans="1:57" x14ac:dyDescent="0.2">
      <c r="B51" s="18"/>
      <c r="AR51" s="18"/>
    </row>
    <row r="52" spans="1:57" x14ac:dyDescent="0.2">
      <c r="B52" s="18"/>
      <c r="AR52" s="18"/>
    </row>
    <row r="53" spans="1:57" x14ac:dyDescent="0.2">
      <c r="B53" s="18"/>
      <c r="AR53" s="18"/>
    </row>
    <row r="54" spans="1:57" x14ac:dyDescent="0.2">
      <c r="B54" s="18"/>
      <c r="AR54" s="18"/>
    </row>
    <row r="55" spans="1:57" x14ac:dyDescent="0.2">
      <c r="B55" s="18"/>
      <c r="AR55" s="18"/>
    </row>
    <row r="56" spans="1:57" x14ac:dyDescent="0.2">
      <c r="B56" s="18"/>
      <c r="AR56" s="18"/>
    </row>
    <row r="57" spans="1:57" x14ac:dyDescent="0.2">
      <c r="B57" s="18"/>
      <c r="AR57" s="18"/>
    </row>
    <row r="58" spans="1:57" x14ac:dyDescent="0.2">
      <c r="B58" s="18"/>
      <c r="AR58" s="18"/>
    </row>
    <row r="59" spans="1:57" x14ac:dyDescent="0.2">
      <c r="B59" s="18"/>
      <c r="AR59" s="18"/>
    </row>
    <row r="60" spans="1:57" s="2" customFormat="1" ht="13.2" x14ac:dyDescent="0.2">
      <c r="A60" s="27"/>
      <c r="B60" s="28"/>
      <c r="C60" s="27"/>
      <c r="D60" s="40" t="s">
        <v>44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45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44</v>
      </c>
      <c r="AI60" s="30"/>
      <c r="AJ60" s="30"/>
      <c r="AK60" s="30"/>
      <c r="AL60" s="30"/>
      <c r="AM60" s="40" t="s">
        <v>45</v>
      </c>
      <c r="AN60" s="30"/>
      <c r="AO60" s="30"/>
      <c r="AP60" s="27"/>
      <c r="AQ60" s="27"/>
      <c r="AR60" s="28"/>
      <c r="BE60" s="27"/>
    </row>
    <row r="61" spans="1:57" x14ac:dyDescent="0.2">
      <c r="B61" s="18"/>
      <c r="AR61" s="18"/>
    </row>
    <row r="62" spans="1:57" x14ac:dyDescent="0.2">
      <c r="B62" s="18"/>
      <c r="AR62" s="18"/>
    </row>
    <row r="63" spans="1:57" x14ac:dyDescent="0.2">
      <c r="B63" s="18"/>
      <c r="AR63" s="18"/>
    </row>
    <row r="64" spans="1:57" s="2" customFormat="1" ht="13.2" x14ac:dyDescent="0.2">
      <c r="A64" s="27"/>
      <c r="B64" s="28"/>
      <c r="C64" s="27"/>
      <c r="D64" s="38" t="s">
        <v>46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47</v>
      </c>
      <c r="AI64" s="41"/>
      <c r="AJ64" s="41"/>
      <c r="AK64" s="41"/>
      <c r="AL64" s="41"/>
      <c r="AM64" s="41"/>
      <c r="AN64" s="41"/>
      <c r="AO64" s="41"/>
      <c r="AP64" s="27"/>
      <c r="AQ64" s="27"/>
      <c r="AR64" s="28"/>
      <c r="BE64" s="27"/>
    </row>
    <row r="65" spans="1:57" x14ac:dyDescent="0.2">
      <c r="B65" s="18"/>
      <c r="AR65" s="18"/>
    </row>
    <row r="66" spans="1:57" x14ac:dyDescent="0.2">
      <c r="B66" s="18"/>
      <c r="AR66" s="18"/>
    </row>
    <row r="67" spans="1:57" x14ac:dyDescent="0.2">
      <c r="B67" s="18"/>
      <c r="AR67" s="18"/>
    </row>
    <row r="68" spans="1:57" x14ac:dyDescent="0.2">
      <c r="B68" s="18"/>
      <c r="AR68" s="18"/>
    </row>
    <row r="69" spans="1:57" x14ac:dyDescent="0.2">
      <c r="B69" s="18"/>
      <c r="AR69" s="18"/>
    </row>
    <row r="70" spans="1:57" x14ac:dyDescent="0.2">
      <c r="B70" s="18"/>
      <c r="AR70" s="18"/>
    </row>
    <row r="71" spans="1:57" x14ac:dyDescent="0.2">
      <c r="B71" s="18"/>
      <c r="AR71" s="18"/>
    </row>
    <row r="72" spans="1:57" x14ac:dyDescent="0.2">
      <c r="B72" s="18"/>
      <c r="AR72" s="18"/>
    </row>
    <row r="73" spans="1:57" x14ac:dyDescent="0.2">
      <c r="B73" s="18"/>
      <c r="AR73" s="18"/>
    </row>
    <row r="74" spans="1:57" x14ac:dyDescent="0.2">
      <c r="B74" s="18"/>
      <c r="AR74" s="18"/>
    </row>
    <row r="75" spans="1:57" s="2" customFormat="1" ht="13.2" x14ac:dyDescent="0.2">
      <c r="A75" s="27"/>
      <c r="B75" s="28"/>
      <c r="C75" s="27"/>
      <c r="D75" s="40" t="s">
        <v>44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45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44</v>
      </c>
      <c r="AI75" s="30"/>
      <c r="AJ75" s="30"/>
      <c r="AK75" s="30"/>
      <c r="AL75" s="30"/>
      <c r="AM75" s="40" t="s">
        <v>45</v>
      </c>
      <c r="AN75" s="30"/>
      <c r="AO75" s="30"/>
      <c r="AP75" s="27"/>
      <c r="AQ75" s="27"/>
      <c r="AR75" s="28"/>
      <c r="BE75" s="27"/>
    </row>
    <row r="76" spans="1:57" s="2" customFormat="1" x14ac:dyDescent="0.2">
      <c r="A76" s="27"/>
      <c r="B76" s="28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BE76" s="27"/>
    </row>
    <row r="77" spans="1:57" s="2" customFormat="1" ht="6.9" customHeight="1" x14ac:dyDescent="0.2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  <c r="BE77" s="27"/>
    </row>
    <row r="81" spans="1:91" s="2" customFormat="1" ht="6.9" customHeight="1" x14ac:dyDescent="0.2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  <c r="BE81" s="27"/>
    </row>
    <row r="82" spans="1:91" s="2" customFormat="1" ht="24.9" customHeight="1" x14ac:dyDescent="0.2">
      <c r="A82" s="27"/>
      <c r="B82" s="28"/>
      <c r="C82" s="19" t="s">
        <v>48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BE82" s="27"/>
    </row>
    <row r="83" spans="1:91" s="2" customFormat="1" ht="6.9" customHeight="1" x14ac:dyDescent="0.2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BE83" s="27"/>
    </row>
    <row r="84" spans="1:91" s="4" customFormat="1" ht="12" customHeight="1" x14ac:dyDescent="0.2">
      <c r="B84" s="46"/>
      <c r="C84" s="24" t="s">
        <v>12</v>
      </c>
      <c r="L84" s="4" t="str">
        <f>K5</f>
        <v>06</v>
      </c>
      <c r="AR84" s="46"/>
    </row>
    <row r="85" spans="1:91" s="5" customFormat="1" ht="36.9" customHeight="1" x14ac:dyDescent="0.2">
      <c r="B85" s="47"/>
      <c r="C85" s="48" t="s">
        <v>14</v>
      </c>
      <c r="L85" s="188" t="str">
        <f>K6</f>
        <v>Rozpočty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7"/>
    </row>
    <row r="86" spans="1:91" s="2" customFormat="1" ht="6.9" customHeight="1" x14ac:dyDescent="0.2">
      <c r="A86" s="27"/>
      <c r="B86" s="28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BE86" s="27"/>
    </row>
    <row r="87" spans="1:91" s="2" customFormat="1" ht="12" customHeight="1" x14ac:dyDescent="0.2">
      <c r="A87" s="27"/>
      <c r="B87" s="28"/>
      <c r="C87" s="24" t="s">
        <v>18</v>
      </c>
      <c r="D87" s="27"/>
      <c r="E87" s="27"/>
      <c r="F87" s="27"/>
      <c r="G87" s="27"/>
      <c r="H87" s="27"/>
      <c r="I87" s="27"/>
      <c r="J87" s="27"/>
      <c r="K87" s="27"/>
      <c r="L87" s="49" t="str">
        <f>IF(K8="","",K8)</f>
        <v xml:space="preserve"> 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4" t="s">
        <v>20</v>
      </c>
      <c r="AJ87" s="27"/>
      <c r="AK87" s="27"/>
      <c r="AL87" s="27"/>
      <c r="AM87" s="190" t="str">
        <f>IF(AN8= "","",AN8)</f>
        <v/>
      </c>
      <c r="AN87" s="190"/>
      <c r="AO87" s="27"/>
      <c r="AP87" s="27"/>
      <c r="AQ87" s="27"/>
      <c r="AR87" s="28"/>
      <c r="BE87" s="27"/>
    </row>
    <row r="88" spans="1:91" s="2" customFormat="1" ht="6.9" customHeight="1" x14ac:dyDescent="0.2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BE88" s="27"/>
    </row>
    <row r="89" spans="1:91" s="2" customFormat="1" ht="15.15" customHeight="1" x14ac:dyDescent="0.2">
      <c r="A89" s="27"/>
      <c r="B89" s="28"/>
      <c r="C89" s="24" t="s">
        <v>21</v>
      </c>
      <c r="D89" s="27"/>
      <c r="E89" s="27"/>
      <c r="F89" s="27"/>
      <c r="G89" s="27"/>
      <c r="H89" s="27"/>
      <c r="I89" s="27"/>
      <c r="J89" s="27"/>
      <c r="K89" s="27"/>
      <c r="L89" s="4" t="str">
        <f>IF(E11= "","",E11)</f>
        <v xml:space="preserve"> 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4" t="s">
        <v>25</v>
      </c>
      <c r="AJ89" s="27"/>
      <c r="AK89" s="27"/>
      <c r="AL89" s="27"/>
      <c r="AM89" s="191" t="str">
        <f>IF(E17="","",E17)</f>
        <v xml:space="preserve"> </v>
      </c>
      <c r="AN89" s="192"/>
      <c r="AO89" s="192"/>
      <c r="AP89" s="192"/>
      <c r="AQ89" s="27"/>
      <c r="AR89" s="28"/>
      <c r="AS89" s="193" t="s">
        <v>49</v>
      </c>
      <c r="AT89" s="194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7"/>
    </row>
    <row r="90" spans="1:91" s="2" customFormat="1" ht="15.15" customHeight="1" x14ac:dyDescent="0.2">
      <c r="A90" s="27"/>
      <c r="B90" s="28"/>
      <c r="C90" s="24" t="s">
        <v>24</v>
      </c>
      <c r="D90" s="27"/>
      <c r="E90" s="27"/>
      <c r="F90" s="27"/>
      <c r="G90" s="27"/>
      <c r="H90" s="27"/>
      <c r="I90" s="27"/>
      <c r="J90" s="27"/>
      <c r="K90" s="27"/>
      <c r="L90" s="4" t="str">
        <f>IF(E14="","",E14)</f>
        <v xml:space="preserve"> 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4" t="s">
        <v>27</v>
      </c>
      <c r="AJ90" s="27"/>
      <c r="AK90" s="27"/>
      <c r="AL90" s="27"/>
      <c r="AM90" s="191" t="str">
        <f>IF(E20="","",E20)</f>
        <v xml:space="preserve"> </v>
      </c>
      <c r="AN90" s="192"/>
      <c r="AO90" s="192"/>
      <c r="AP90" s="192"/>
      <c r="AQ90" s="27"/>
      <c r="AR90" s="28"/>
      <c r="AS90" s="195"/>
      <c r="AT90" s="196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7"/>
    </row>
    <row r="91" spans="1:91" s="2" customFormat="1" ht="10.95" customHeight="1" x14ac:dyDescent="0.2">
      <c r="A91" s="27"/>
      <c r="B91" s="28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195"/>
      <c r="AT91" s="196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7"/>
    </row>
    <row r="92" spans="1:91" s="2" customFormat="1" ht="29.25" customHeight="1" x14ac:dyDescent="0.2">
      <c r="A92" s="27"/>
      <c r="B92" s="28"/>
      <c r="C92" s="183" t="s">
        <v>50</v>
      </c>
      <c r="D92" s="184"/>
      <c r="E92" s="184"/>
      <c r="F92" s="184"/>
      <c r="G92" s="184"/>
      <c r="H92" s="55"/>
      <c r="I92" s="185" t="s">
        <v>51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52</v>
      </c>
      <c r="AH92" s="184"/>
      <c r="AI92" s="184"/>
      <c r="AJ92" s="184"/>
      <c r="AK92" s="184"/>
      <c r="AL92" s="184"/>
      <c r="AM92" s="184"/>
      <c r="AN92" s="185" t="s">
        <v>53</v>
      </c>
      <c r="AO92" s="184"/>
      <c r="AP92" s="187"/>
      <c r="AQ92" s="56" t="s">
        <v>54</v>
      </c>
      <c r="AR92" s="28"/>
      <c r="AS92" s="57" t="s">
        <v>55</v>
      </c>
      <c r="AT92" s="58" t="s">
        <v>56</v>
      </c>
      <c r="AU92" s="58" t="s">
        <v>57</v>
      </c>
      <c r="AV92" s="58" t="s">
        <v>58</v>
      </c>
      <c r="AW92" s="58" t="s">
        <v>59</v>
      </c>
      <c r="AX92" s="58" t="s">
        <v>60</v>
      </c>
      <c r="AY92" s="58" t="s">
        <v>61</v>
      </c>
      <c r="AZ92" s="58" t="s">
        <v>62</v>
      </c>
      <c r="BA92" s="58" t="s">
        <v>63</v>
      </c>
      <c r="BB92" s="58" t="s">
        <v>64</v>
      </c>
      <c r="BC92" s="58" t="s">
        <v>65</v>
      </c>
      <c r="BD92" s="59" t="s">
        <v>66</v>
      </c>
      <c r="BE92" s="27"/>
    </row>
    <row r="93" spans="1:91" s="2" customFormat="1" ht="10.95" customHeight="1" x14ac:dyDescent="0.2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7"/>
    </row>
    <row r="94" spans="1:91" s="6" customFormat="1" ht="32.4" customHeight="1" x14ac:dyDescent="0.2">
      <c r="B94" s="63"/>
      <c r="C94" s="64" t="s">
        <v>67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81">
        <f>ROUND(SUM(AG95:AG96),2)</f>
        <v>0</v>
      </c>
      <c r="AH94" s="181"/>
      <c r="AI94" s="181"/>
      <c r="AJ94" s="181"/>
      <c r="AK94" s="181"/>
      <c r="AL94" s="181"/>
      <c r="AM94" s="181"/>
      <c r="AN94" s="182">
        <f>SUM(AG94,AT94)</f>
        <v>0</v>
      </c>
      <c r="AO94" s="182"/>
      <c r="AP94" s="182"/>
      <c r="AQ94" s="67" t="s">
        <v>1</v>
      </c>
      <c r="AR94" s="63"/>
      <c r="AS94" s="68">
        <f>ROUND(SUM(AS95:AS96),2)</f>
        <v>0</v>
      </c>
      <c r="AT94" s="69">
        <f>ROUND(SUM(AV94:AW94),2)</f>
        <v>0</v>
      </c>
      <c r="AU94" s="70">
        <f>ROUND(SUM(AU95:AU96),5)</f>
        <v>91.24924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ROUND(SUM(AZ95:AZ96),2)</f>
        <v>0</v>
      </c>
      <c r="BA94" s="69">
        <f>ROUND(SUM(BA95:BA96),2)</f>
        <v>0</v>
      </c>
      <c r="BB94" s="69">
        <f>ROUND(SUM(BB95:BB96),2)</f>
        <v>0</v>
      </c>
      <c r="BC94" s="69">
        <f>ROUND(SUM(BC95:BC96),2)</f>
        <v>0</v>
      </c>
      <c r="BD94" s="71">
        <f>ROUND(SUM(BD95:BD96),2)</f>
        <v>0</v>
      </c>
      <c r="BS94" s="72" t="s">
        <v>68</v>
      </c>
      <c r="BT94" s="72" t="s">
        <v>69</v>
      </c>
      <c r="BU94" s="73" t="s">
        <v>70</v>
      </c>
      <c r="BV94" s="72" t="s">
        <v>71</v>
      </c>
      <c r="BW94" s="72" t="s">
        <v>4</v>
      </c>
      <c r="BX94" s="72" t="s">
        <v>72</v>
      </c>
      <c r="CL94" s="72" t="s">
        <v>1</v>
      </c>
    </row>
    <row r="95" spans="1:91" s="7" customFormat="1" ht="16.5" customHeight="1" x14ac:dyDescent="0.2">
      <c r="A95" s="74" t="s">
        <v>73</v>
      </c>
      <c r="B95" s="75"/>
      <c r="C95" s="76"/>
      <c r="D95" s="180" t="s">
        <v>74</v>
      </c>
      <c r="E95" s="180"/>
      <c r="F95" s="180"/>
      <c r="G95" s="180"/>
      <c r="H95" s="180"/>
      <c r="I95" s="77"/>
      <c r="J95" s="180" t="s">
        <v>75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'07 - MŠ Komerční, dlažba'!J30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8" t="s">
        <v>76</v>
      </c>
      <c r="AR95" s="75"/>
      <c r="AS95" s="79">
        <v>0</v>
      </c>
      <c r="AT95" s="80">
        <f>ROUND(SUM(AV95:AW95),2)</f>
        <v>0</v>
      </c>
      <c r="AU95" s="81">
        <f>'07 - MŠ Komerční, dlažba'!P121</f>
        <v>31.560282000000001</v>
      </c>
      <c r="AV95" s="80">
        <f>'07 - MŠ Komerční, dlažba'!J33</f>
        <v>0</v>
      </c>
      <c r="AW95" s="80">
        <f>'07 - MŠ Komerční, dlažba'!J34</f>
        <v>0</v>
      </c>
      <c r="AX95" s="80">
        <f>'07 - MŠ Komerční, dlažba'!J35</f>
        <v>0</v>
      </c>
      <c r="AY95" s="80">
        <f>'07 - MŠ Komerční, dlažba'!J36</f>
        <v>0</v>
      </c>
      <c r="AZ95" s="80">
        <f>'07 - MŠ Komerční, dlažba'!F33</f>
        <v>0</v>
      </c>
      <c r="BA95" s="80">
        <f>'07 - MŠ Komerční, dlažba'!F34</f>
        <v>0</v>
      </c>
      <c r="BB95" s="80">
        <f>'07 - MŠ Komerční, dlažba'!F35</f>
        <v>0</v>
      </c>
      <c r="BC95" s="80">
        <f>'07 - MŠ Komerční, dlažba'!F36</f>
        <v>0</v>
      </c>
      <c r="BD95" s="82">
        <f>'07 - MŠ Komerční, dlažba'!F37</f>
        <v>0</v>
      </c>
      <c r="BT95" s="83" t="s">
        <v>77</v>
      </c>
      <c r="BV95" s="83" t="s">
        <v>71</v>
      </c>
      <c r="BW95" s="83" t="s">
        <v>78</v>
      </c>
      <c r="BX95" s="83" t="s">
        <v>4</v>
      </c>
      <c r="CL95" s="83" t="s">
        <v>1</v>
      </c>
      <c r="CM95" s="83" t="s">
        <v>79</v>
      </c>
    </row>
    <row r="96" spans="1:91" s="7" customFormat="1" ht="16.5" customHeight="1" x14ac:dyDescent="0.2">
      <c r="A96" s="74" t="s">
        <v>73</v>
      </c>
      <c r="B96" s="75"/>
      <c r="C96" s="76"/>
      <c r="D96" s="180" t="s">
        <v>80</v>
      </c>
      <c r="E96" s="180"/>
      <c r="F96" s="180"/>
      <c r="G96" s="180"/>
      <c r="H96" s="180"/>
      <c r="I96" s="77"/>
      <c r="J96" s="180" t="s">
        <v>81</v>
      </c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78">
        <f>'08 - MŠ Komerční, terasa'!J30</f>
        <v>0</v>
      </c>
      <c r="AH96" s="179"/>
      <c r="AI96" s="179"/>
      <c r="AJ96" s="179"/>
      <c r="AK96" s="179"/>
      <c r="AL96" s="179"/>
      <c r="AM96" s="179"/>
      <c r="AN96" s="178">
        <f>SUM(AG96,AT96)</f>
        <v>0</v>
      </c>
      <c r="AO96" s="179"/>
      <c r="AP96" s="179"/>
      <c r="AQ96" s="78" t="s">
        <v>76</v>
      </c>
      <c r="AR96" s="75"/>
      <c r="AS96" s="84">
        <v>0</v>
      </c>
      <c r="AT96" s="85">
        <f>ROUND(SUM(AV96:AW96),2)</f>
        <v>0</v>
      </c>
      <c r="AU96" s="86">
        <f>'08 - MŠ Komerční, terasa'!P120</f>
        <v>59.688958999999997</v>
      </c>
      <c r="AV96" s="85">
        <f>'08 - MŠ Komerční, terasa'!J33</f>
        <v>0</v>
      </c>
      <c r="AW96" s="85">
        <f>'08 - MŠ Komerční, terasa'!J34</f>
        <v>0</v>
      </c>
      <c r="AX96" s="85">
        <f>'08 - MŠ Komerční, terasa'!J35</f>
        <v>0</v>
      </c>
      <c r="AY96" s="85">
        <f>'08 - MŠ Komerční, terasa'!J36</f>
        <v>0</v>
      </c>
      <c r="AZ96" s="85">
        <f>'08 - MŠ Komerční, terasa'!F33</f>
        <v>0</v>
      </c>
      <c r="BA96" s="85">
        <f>'08 - MŠ Komerční, terasa'!F34</f>
        <v>0</v>
      </c>
      <c r="BB96" s="85">
        <f>'08 - MŠ Komerční, terasa'!F35</f>
        <v>0</v>
      </c>
      <c r="BC96" s="85">
        <f>'08 - MŠ Komerční, terasa'!F36</f>
        <v>0</v>
      </c>
      <c r="BD96" s="87">
        <f>'08 - MŠ Komerční, terasa'!F37</f>
        <v>0</v>
      </c>
      <c r="BT96" s="83" t="s">
        <v>77</v>
      </c>
      <c r="BV96" s="83" t="s">
        <v>71</v>
      </c>
      <c r="BW96" s="83" t="s">
        <v>82</v>
      </c>
      <c r="BX96" s="83" t="s">
        <v>4</v>
      </c>
      <c r="CL96" s="83" t="s">
        <v>1</v>
      </c>
      <c r="CM96" s="83" t="s">
        <v>79</v>
      </c>
    </row>
    <row r="97" spans="1:57" s="2" customFormat="1" ht="30" customHeight="1" x14ac:dyDescent="0.2">
      <c r="A97" s="27"/>
      <c r="B97" s="28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8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</row>
    <row r="98" spans="1:57" s="2" customFormat="1" ht="6.9" customHeight="1" x14ac:dyDescent="0.2">
      <c r="A98" s="27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28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7 - MŠ Komerční, dlažba'!C2" display="/"/>
    <hyperlink ref="A96" location="'08 - MŠ Komerční, teras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4"/>
  <sheetViews>
    <sheetView showGridLines="0" workbookViewId="0">
      <selection activeCell="J12" sqref="J12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88"/>
    </row>
    <row r="2" spans="1:46" s="1" customFormat="1" ht="36.9" customHeight="1" x14ac:dyDescent="0.2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78</v>
      </c>
    </row>
    <row r="3" spans="1:46" s="1" customFormat="1" ht="6.9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1:46" s="1" customFormat="1" ht="24.9" customHeight="1" x14ac:dyDescent="0.2">
      <c r="B4" s="18"/>
      <c r="D4" s="19" t="s">
        <v>83</v>
      </c>
      <c r="L4" s="18"/>
      <c r="M4" s="89" t="s">
        <v>10</v>
      </c>
      <c r="AT4" s="15" t="s">
        <v>3</v>
      </c>
    </row>
    <row r="5" spans="1:46" s="1" customFormat="1" ht="6.9" customHeight="1" x14ac:dyDescent="0.2">
      <c r="B5" s="18"/>
      <c r="L5" s="18"/>
    </row>
    <row r="6" spans="1:46" s="1" customFormat="1" ht="12" customHeight="1" x14ac:dyDescent="0.2">
      <c r="B6" s="18"/>
      <c r="D6" s="24" t="s">
        <v>14</v>
      </c>
      <c r="L6" s="18"/>
    </row>
    <row r="7" spans="1:46" s="1" customFormat="1" ht="16.5" customHeight="1" x14ac:dyDescent="0.2">
      <c r="B7" s="18"/>
      <c r="E7" s="211" t="str">
        <f>'Rekapitulace stavby'!K6</f>
        <v>Rozpočty</v>
      </c>
      <c r="F7" s="212"/>
      <c r="G7" s="212"/>
      <c r="H7" s="212"/>
      <c r="L7" s="18"/>
    </row>
    <row r="8" spans="1:46" s="2" customFormat="1" ht="12" customHeight="1" x14ac:dyDescent="0.2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 x14ac:dyDescent="0.2">
      <c r="A9" s="27"/>
      <c r="B9" s="28"/>
      <c r="C9" s="27"/>
      <c r="D9" s="27"/>
      <c r="E9" s="188" t="s">
        <v>85</v>
      </c>
      <c r="F9" s="210"/>
      <c r="G9" s="210"/>
      <c r="H9" s="210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 x14ac:dyDescent="0.2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 x14ac:dyDescent="0.2">
      <c r="A11" s="27"/>
      <c r="B11" s="28"/>
      <c r="C11" s="27"/>
      <c r="D11" s="24" t="s">
        <v>16</v>
      </c>
      <c r="E11" s="27"/>
      <c r="F11" s="22" t="s">
        <v>1</v>
      </c>
      <c r="G11" s="27"/>
      <c r="H11" s="27"/>
      <c r="I11" s="24" t="s">
        <v>17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 x14ac:dyDescent="0.2">
      <c r="A12" s="27"/>
      <c r="B12" s="28"/>
      <c r="C12" s="27"/>
      <c r="D12" s="24" t="s">
        <v>18</v>
      </c>
      <c r="E12" s="27"/>
      <c r="F12" s="22" t="s">
        <v>19</v>
      </c>
      <c r="G12" s="27"/>
      <c r="H12" s="27"/>
      <c r="I12" s="24" t="s">
        <v>20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 x14ac:dyDescent="0.2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 x14ac:dyDescent="0.2">
      <c r="A14" s="27"/>
      <c r="B14" s="28"/>
      <c r="C14" s="27"/>
      <c r="D14" s="24" t="s">
        <v>21</v>
      </c>
      <c r="E14" s="27"/>
      <c r="F14" s="27"/>
      <c r="G14" s="27"/>
      <c r="H14" s="27"/>
      <c r="I14" s="24" t="s">
        <v>22</v>
      </c>
      <c r="J14" s="22" t="str">
        <f>IF('Rekapitulace stavby'!AN10="","",'Rekapitulace stavby'!AN10)</f>
        <v/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 x14ac:dyDescent="0.2">
      <c r="A15" s="27"/>
      <c r="B15" s="28"/>
      <c r="C15" s="27"/>
      <c r="D15" s="27"/>
      <c r="E15" s="22" t="str">
        <f>IF('Rekapitulace stavby'!E11="","",'Rekapitulace stavby'!E11)</f>
        <v xml:space="preserve"> </v>
      </c>
      <c r="F15" s="27"/>
      <c r="G15" s="27"/>
      <c r="H15" s="27"/>
      <c r="I15" s="24" t="s">
        <v>23</v>
      </c>
      <c r="J15" s="22" t="str">
        <f>IF('Rekapitulace stavby'!AN11="","",'Rekapitulace stavby'!AN11)</f>
        <v/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 x14ac:dyDescent="0.2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 x14ac:dyDescent="0.2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22</v>
      </c>
      <c r="J17" s="22" t="str">
        <f>'Rekapitulace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 x14ac:dyDescent="0.2">
      <c r="A18" s="27"/>
      <c r="B18" s="28"/>
      <c r="C18" s="27"/>
      <c r="D18" s="27"/>
      <c r="E18" s="204" t="str">
        <f>'Rekapitulace stavby'!E14</f>
        <v xml:space="preserve"> </v>
      </c>
      <c r="F18" s="204"/>
      <c r="G18" s="204"/>
      <c r="H18" s="204"/>
      <c r="I18" s="24" t="s">
        <v>23</v>
      </c>
      <c r="J18" s="22" t="str">
        <f>'Rekapitulace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 x14ac:dyDescent="0.2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 x14ac:dyDescent="0.2">
      <c r="A20" s="27"/>
      <c r="B20" s="28"/>
      <c r="C20" s="27"/>
      <c r="D20" s="24" t="s">
        <v>25</v>
      </c>
      <c r="E20" s="27"/>
      <c r="F20" s="27"/>
      <c r="G20" s="27"/>
      <c r="H20" s="27"/>
      <c r="I20" s="24" t="s">
        <v>22</v>
      </c>
      <c r="J20" s="22" t="str">
        <f>IF('Rekapitulace stavby'!AN16="","",'Rekapitulace stavby'!AN16)</f>
        <v/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 x14ac:dyDescent="0.2">
      <c r="A21" s="27"/>
      <c r="B21" s="28"/>
      <c r="C21" s="27"/>
      <c r="D21" s="27"/>
      <c r="E21" s="22" t="str">
        <f>IF('Rekapitulace stavby'!E17="","",'Rekapitulace stavby'!E17)</f>
        <v xml:space="preserve"> </v>
      </c>
      <c r="F21" s="27"/>
      <c r="G21" s="27"/>
      <c r="H21" s="27"/>
      <c r="I21" s="24" t="s">
        <v>23</v>
      </c>
      <c r="J21" s="22" t="str">
        <f>IF('Rekapitulace stavby'!AN17="","",'Rekapitulace stavby'!AN17)</f>
        <v/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 x14ac:dyDescent="0.2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 x14ac:dyDescent="0.2">
      <c r="A23" s="27"/>
      <c r="B23" s="28"/>
      <c r="C23" s="27"/>
      <c r="D23" s="24" t="s">
        <v>27</v>
      </c>
      <c r="E23" s="27"/>
      <c r="F23" s="27"/>
      <c r="G23" s="27"/>
      <c r="H23" s="27"/>
      <c r="I23" s="24" t="s">
        <v>22</v>
      </c>
      <c r="J23" s="22" t="str">
        <f>IF('Rekapitulace stavby'!AN19="","",'Rekapitulace stavby'!AN19)</f>
        <v/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 x14ac:dyDescent="0.2">
      <c r="A24" s="27"/>
      <c r="B24" s="28"/>
      <c r="C24" s="27"/>
      <c r="D24" s="27"/>
      <c r="E24" s="22" t="str">
        <f>IF('Rekapitulace stavby'!E20="","",'Rekapitulace stavby'!E20)</f>
        <v xml:space="preserve"> </v>
      </c>
      <c r="F24" s="27"/>
      <c r="G24" s="27"/>
      <c r="H24" s="27"/>
      <c r="I24" s="24" t="s">
        <v>23</v>
      </c>
      <c r="J24" s="22" t="str">
        <f>IF('Rekapitulace stavby'!AN20="","",'Rekapitulace stavby'!AN20)</f>
        <v/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 x14ac:dyDescent="0.2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 x14ac:dyDescent="0.2">
      <c r="A26" s="27"/>
      <c r="B26" s="28"/>
      <c r="C26" s="27"/>
      <c r="D26" s="24" t="s">
        <v>28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 x14ac:dyDescent="0.2">
      <c r="A27" s="90"/>
      <c r="B27" s="91"/>
      <c r="C27" s="90"/>
      <c r="D27" s="90"/>
      <c r="E27" s="206" t="s">
        <v>1</v>
      </c>
      <c r="F27" s="206"/>
      <c r="G27" s="206"/>
      <c r="H27" s="206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" customHeight="1" x14ac:dyDescent="0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 x14ac:dyDescent="0.2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 x14ac:dyDescent="0.2">
      <c r="A30" s="27"/>
      <c r="B30" s="28"/>
      <c r="C30" s="27"/>
      <c r="D30" s="93" t="s">
        <v>29</v>
      </c>
      <c r="E30" s="27"/>
      <c r="F30" s="27"/>
      <c r="G30" s="27"/>
      <c r="H30" s="27"/>
      <c r="I30" s="27"/>
      <c r="J30" s="66">
        <f>ROUND(J121,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 x14ac:dyDescent="0.2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 x14ac:dyDescent="0.2">
      <c r="A32" s="27"/>
      <c r="B32" s="28"/>
      <c r="C32" s="27"/>
      <c r="D32" s="27"/>
      <c r="E32" s="27"/>
      <c r="F32" s="31" t="s">
        <v>31</v>
      </c>
      <c r="G32" s="27"/>
      <c r="H32" s="27"/>
      <c r="I32" s="31" t="s">
        <v>30</v>
      </c>
      <c r="J32" s="31" t="s">
        <v>32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 x14ac:dyDescent="0.2">
      <c r="A33" s="27"/>
      <c r="B33" s="28"/>
      <c r="C33" s="27"/>
      <c r="D33" s="94" t="s">
        <v>33</v>
      </c>
      <c r="E33" s="24" t="s">
        <v>34</v>
      </c>
      <c r="F33" s="95">
        <f>ROUND((SUM(BE121:BE163)),  2)</f>
        <v>0</v>
      </c>
      <c r="G33" s="27"/>
      <c r="H33" s="27"/>
      <c r="I33" s="96">
        <v>0.21</v>
      </c>
      <c r="J33" s="95">
        <f>ROUND(((SUM(BE121:BE163))*I33),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 x14ac:dyDescent="0.2">
      <c r="A34" s="27"/>
      <c r="B34" s="28"/>
      <c r="C34" s="27"/>
      <c r="D34" s="27"/>
      <c r="E34" s="24" t="s">
        <v>35</v>
      </c>
      <c r="F34" s="95">
        <f>ROUND((SUM(BF121:BF163)),  2)</f>
        <v>0</v>
      </c>
      <c r="G34" s="27"/>
      <c r="H34" s="27"/>
      <c r="I34" s="96">
        <v>0.15</v>
      </c>
      <c r="J34" s="95">
        <f>ROUND(((SUM(BF121:BF163))*I34),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 x14ac:dyDescent="0.2">
      <c r="A35" s="27"/>
      <c r="B35" s="28"/>
      <c r="C35" s="27"/>
      <c r="D35" s="27"/>
      <c r="E35" s="24" t="s">
        <v>36</v>
      </c>
      <c r="F35" s="95">
        <f>ROUND((SUM(BG121:BG163)),  2)</f>
        <v>0</v>
      </c>
      <c r="G35" s="27"/>
      <c r="H35" s="27"/>
      <c r="I35" s="96">
        <v>0.21</v>
      </c>
      <c r="J35" s="95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 x14ac:dyDescent="0.2">
      <c r="A36" s="27"/>
      <c r="B36" s="28"/>
      <c r="C36" s="27"/>
      <c r="D36" s="27"/>
      <c r="E36" s="24" t="s">
        <v>37</v>
      </c>
      <c r="F36" s="95">
        <f>ROUND((SUM(BH121:BH163)),  2)</f>
        <v>0</v>
      </c>
      <c r="G36" s="27"/>
      <c r="H36" s="27"/>
      <c r="I36" s="96">
        <v>0.15</v>
      </c>
      <c r="J36" s="95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 x14ac:dyDescent="0.2">
      <c r="A37" s="27"/>
      <c r="B37" s="28"/>
      <c r="C37" s="27"/>
      <c r="D37" s="27"/>
      <c r="E37" s="24" t="s">
        <v>38</v>
      </c>
      <c r="F37" s="95">
        <f>ROUND((SUM(BI121:BI163)),  2)</f>
        <v>0</v>
      </c>
      <c r="G37" s="27"/>
      <c r="H37" s="27"/>
      <c r="I37" s="96">
        <v>0</v>
      </c>
      <c r="J37" s="95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 x14ac:dyDescent="0.2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 x14ac:dyDescent="0.2">
      <c r="A39" s="27"/>
      <c r="B39" s="28"/>
      <c r="C39" s="97"/>
      <c r="D39" s="98" t="s">
        <v>39</v>
      </c>
      <c r="E39" s="55"/>
      <c r="F39" s="55"/>
      <c r="G39" s="99" t="s">
        <v>40</v>
      </c>
      <c r="H39" s="100" t="s">
        <v>41</v>
      </c>
      <c r="I39" s="55"/>
      <c r="J39" s="101">
        <f>SUM(J30:J37)</f>
        <v>0</v>
      </c>
      <c r="K39" s="102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 x14ac:dyDescent="0.2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 x14ac:dyDescent="0.2">
      <c r="B41" s="18"/>
      <c r="L41" s="18"/>
    </row>
    <row r="42" spans="1:31" s="1" customFormat="1" ht="14.4" customHeight="1" x14ac:dyDescent="0.2">
      <c r="B42" s="18"/>
      <c r="L42" s="18"/>
    </row>
    <row r="43" spans="1:31" s="1" customFormat="1" ht="14.4" customHeight="1" x14ac:dyDescent="0.2">
      <c r="B43" s="18"/>
      <c r="L43" s="18"/>
    </row>
    <row r="44" spans="1:31" s="1" customFormat="1" ht="14.4" customHeight="1" x14ac:dyDescent="0.2">
      <c r="B44" s="18"/>
      <c r="L44" s="18"/>
    </row>
    <row r="45" spans="1:31" s="1" customFormat="1" ht="14.4" customHeight="1" x14ac:dyDescent="0.2">
      <c r="B45" s="18"/>
      <c r="L45" s="18"/>
    </row>
    <row r="46" spans="1:31" s="1" customFormat="1" ht="14.4" customHeight="1" x14ac:dyDescent="0.2">
      <c r="B46" s="18"/>
      <c r="L46" s="18"/>
    </row>
    <row r="47" spans="1:31" s="1" customFormat="1" ht="14.4" customHeight="1" x14ac:dyDescent="0.2">
      <c r="B47" s="18"/>
      <c r="L47" s="18"/>
    </row>
    <row r="48" spans="1:31" s="1" customFormat="1" ht="14.4" customHeight="1" x14ac:dyDescent="0.2">
      <c r="B48" s="18"/>
      <c r="L48" s="18"/>
    </row>
    <row r="49" spans="1:31" s="1" customFormat="1" ht="14.4" customHeight="1" x14ac:dyDescent="0.2">
      <c r="B49" s="18"/>
      <c r="L49" s="18"/>
    </row>
    <row r="50" spans="1:31" s="2" customFormat="1" ht="14.4" customHeight="1" x14ac:dyDescent="0.2">
      <c r="B50" s="37"/>
      <c r="D50" s="38" t="s">
        <v>42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 x14ac:dyDescent="0.2">
      <c r="B51" s="18"/>
      <c r="L51" s="18"/>
    </row>
    <row r="52" spans="1:31" x14ac:dyDescent="0.2">
      <c r="B52" s="18"/>
      <c r="L52" s="18"/>
    </row>
    <row r="53" spans="1:31" x14ac:dyDescent="0.2">
      <c r="B53" s="18"/>
      <c r="L53" s="18"/>
    </row>
    <row r="54" spans="1:31" x14ac:dyDescent="0.2">
      <c r="B54" s="18"/>
      <c r="L54" s="18"/>
    </row>
    <row r="55" spans="1:31" x14ac:dyDescent="0.2">
      <c r="B55" s="18"/>
      <c r="L55" s="18"/>
    </row>
    <row r="56" spans="1:31" x14ac:dyDescent="0.2">
      <c r="B56" s="18"/>
      <c r="L56" s="18"/>
    </row>
    <row r="57" spans="1:31" x14ac:dyDescent="0.2">
      <c r="B57" s="18"/>
      <c r="L57" s="18"/>
    </row>
    <row r="58" spans="1:31" x14ac:dyDescent="0.2">
      <c r="B58" s="18"/>
      <c r="L58" s="18"/>
    </row>
    <row r="59" spans="1:31" x14ac:dyDescent="0.2">
      <c r="B59" s="18"/>
      <c r="L59" s="18"/>
    </row>
    <row r="60" spans="1:31" x14ac:dyDescent="0.2">
      <c r="B60" s="18"/>
      <c r="L60" s="18"/>
    </row>
    <row r="61" spans="1:31" s="2" customFormat="1" ht="13.2" x14ac:dyDescent="0.2">
      <c r="A61" s="27"/>
      <c r="B61" s="28"/>
      <c r="C61" s="27"/>
      <c r="D61" s="40" t="s">
        <v>44</v>
      </c>
      <c r="E61" s="30"/>
      <c r="F61" s="103" t="s">
        <v>45</v>
      </c>
      <c r="G61" s="40" t="s">
        <v>44</v>
      </c>
      <c r="H61" s="30"/>
      <c r="I61" s="30"/>
      <c r="J61" s="104" t="s">
        <v>45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x14ac:dyDescent="0.2">
      <c r="B62" s="18"/>
      <c r="L62" s="18"/>
    </row>
    <row r="63" spans="1:31" x14ac:dyDescent="0.2">
      <c r="B63" s="18"/>
      <c r="L63" s="18"/>
    </row>
    <row r="64" spans="1:31" x14ac:dyDescent="0.2">
      <c r="B64" s="18"/>
      <c r="L64" s="18"/>
    </row>
    <row r="65" spans="1:31" s="2" customFormat="1" ht="13.2" x14ac:dyDescent="0.2">
      <c r="A65" s="27"/>
      <c r="B65" s="28"/>
      <c r="C65" s="27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 x14ac:dyDescent="0.2">
      <c r="B66" s="18"/>
      <c r="L66" s="18"/>
    </row>
    <row r="67" spans="1:31" x14ac:dyDescent="0.2">
      <c r="B67" s="18"/>
      <c r="L67" s="18"/>
    </row>
    <row r="68" spans="1:31" x14ac:dyDescent="0.2">
      <c r="B68" s="18"/>
      <c r="L68" s="18"/>
    </row>
    <row r="69" spans="1:31" x14ac:dyDescent="0.2">
      <c r="B69" s="18"/>
      <c r="L69" s="18"/>
    </row>
    <row r="70" spans="1:31" x14ac:dyDescent="0.2">
      <c r="B70" s="18"/>
      <c r="L70" s="18"/>
    </row>
    <row r="71" spans="1:31" x14ac:dyDescent="0.2">
      <c r="B71" s="18"/>
      <c r="L71" s="18"/>
    </row>
    <row r="72" spans="1:31" x14ac:dyDescent="0.2">
      <c r="B72" s="18"/>
      <c r="L72" s="18"/>
    </row>
    <row r="73" spans="1:31" x14ac:dyDescent="0.2">
      <c r="B73" s="18"/>
      <c r="L73" s="18"/>
    </row>
    <row r="74" spans="1:31" x14ac:dyDescent="0.2">
      <c r="B74" s="18"/>
      <c r="L74" s="18"/>
    </row>
    <row r="75" spans="1:31" x14ac:dyDescent="0.2">
      <c r="B75" s="18"/>
      <c r="L75" s="18"/>
    </row>
    <row r="76" spans="1:31" s="2" customFormat="1" ht="13.2" x14ac:dyDescent="0.2">
      <c r="A76" s="27"/>
      <c r="B76" s="28"/>
      <c r="C76" s="27"/>
      <c r="D76" s="40" t="s">
        <v>44</v>
      </c>
      <c r="E76" s="30"/>
      <c r="F76" s="103" t="s">
        <v>45</v>
      </c>
      <c r="G76" s="40" t="s">
        <v>44</v>
      </c>
      <c r="H76" s="30"/>
      <c r="I76" s="30"/>
      <c r="J76" s="104" t="s">
        <v>45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 x14ac:dyDescent="0.2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 x14ac:dyDescent="0.2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 x14ac:dyDescent="0.2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 x14ac:dyDescent="0.2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 x14ac:dyDescent="0.2">
      <c r="A84" s="27"/>
      <c r="B84" s="28"/>
      <c r="C84" s="24" t="s">
        <v>14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 x14ac:dyDescent="0.2">
      <c r="A85" s="27"/>
      <c r="B85" s="28"/>
      <c r="C85" s="27"/>
      <c r="D85" s="27"/>
      <c r="E85" s="211" t="str">
        <f>E7</f>
        <v>Rozpočty</v>
      </c>
      <c r="F85" s="212"/>
      <c r="G85" s="212"/>
      <c r="H85" s="212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 x14ac:dyDescent="0.2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 x14ac:dyDescent="0.2">
      <c r="A87" s="27"/>
      <c r="B87" s="28"/>
      <c r="C87" s="27"/>
      <c r="D87" s="27"/>
      <c r="E87" s="188" t="str">
        <f>E9</f>
        <v>07 - MŠ Komerční, dlažba</v>
      </c>
      <c r="F87" s="210"/>
      <c r="G87" s="210"/>
      <c r="H87" s="210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 x14ac:dyDescent="0.2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 x14ac:dyDescent="0.2">
      <c r="A89" s="27"/>
      <c r="B89" s="28"/>
      <c r="C89" s="24" t="s">
        <v>18</v>
      </c>
      <c r="D89" s="27"/>
      <c r="E89" s="27"/>
      <c r="F89" s="22" t="str">
        <f>F12</f>
        <v xml:space="preserve"> </v>
      </c>
      <c r="G89" s="27"/>
      <c r="H89" s="27"/>
      <c r="I89" s="24" t="s">
        <v>20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 x14ac:dyDescent="0.2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 x14ac:dyDescent="0.2">
      <c r="A91" s="27"/>
      <c r="B91" s="28"/>
      <c r="C91" s="24" t="s">
        <v>21</v>
      </c>
      <c r="D91" s="27"/>
      <c r="E91" s="27"/>
      <c r="F91" s="22" t="str">
        <f>E15</f>
        <v xml:space="preserve"> </v>
      </c>
      <c r="G91" s="27"/>
      <c r="H91" s="27"/>
      <c r="I91" s="24" t="s">
        <v>25</v>
      </c>
      <c r="J91" s="25" t="str">
        <f>E21</f>
        <v xml:space="preserve"> 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 x14ac:dyDescent="0.2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27</v>
      </c>
      <c r="J92" s="25" t="str">
        <f>E24</f>
        <v xml:space="preserve"> </v>
      </c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 x14ac:dyDescent="0.2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 x14ac:dyDescent="0.2">
      <c r="A94" s="27"/>
      <c r="B94" s="28"/>
      <c r="C94" s="105" t="s">
        <v>87</v>
      </c>
      <c r="D94" s="97"/>
      <c r="E94" s="97"/>
      <c r="F94" s="97"/>
      <c r="G94" s="97"/>
      <c r="H94" s="97"/>
      <c r="I94" s="97"/>
      <c r="J94" s="106" t="s">
        <v>88</v>
      </c>
      <c r="K94" s="97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 x14ac:dyDescent="0.2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 x14ac:dyDescent="0.2">
      <c r="A96" s="27"/>
      <c r="B96" s="28"/>
      <c r="C96" s="107" t="s">
        <v>89</v>
      </c>
      <c r="D96" s="27"/>
      <c r="E96" s="27"/>
      <c r="F96" s="27"/>
      <c r="G96" s="27"/>
      <c r="H96" s="27"/>
      <c r="I96" s="27"/>
      <c r="J96" s="66">
        <f>J121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" customHeight="1" x14ac:dyDescent="0.2">
      <c r="B97" s="108"/>
      <c r="D97" s="109" t="s">
        <v>91</v>
      </c>
      <c r="E97" s="110"/>
      <c r="F97" s="110"/>
      <c r="G97" s="110"/>
      <c r="H97" s="110"/>
      <c r="I97" s="110"/>
      <c r="J97" s="111">
        <f>J122</f>
        <v>0</v>
      </c>
      <c r="L97" s="108"/>
    </row>
    <row r="98" spans="1:31" s="10" customFormat="1" ht="19.95" customHeight="1" x14ac:dyDescent="0.2">
      <c r="B98" s="112"/>
      <c r="D98" s="113" t="s">
        <v>92</v>
      </c>
      <c r="E98" s="114"/>
      <c r="F98" s="114"/>
      <c r="G98" s="114"/>
      <c r="H98" s="114"/>
      <c r="I98" s="114"/>
      <c r="J98" s="115">
        <f>J123</f>
        <v>0</v>
      </c>
      <c r="L98" s="112"/>
    </row>
    <row r="99" spans="1:31" s="9" customFormat="1" ht="24.9" customHeight="1" x14ac:dyDescent="0.2">
      <c r="B99" s="108"/>
      <c r="D99" s="109" t="s">
        <v>93</v>
      </c>
      <c r="E99" s="110"/>
      <c r="F99" s="110"/>
      <c r="G99" s="110"/>
      <c r="H99" s="110"/>
      <c r="I99" s="110"/>
      <c r="J99" s="111">
        <f>J133</f>
        <v>0</v>
      </c>
      <c r="L99" s="108"/>
    </row>
    <row r="100" spans="1:31" s="10" customFormat="1" ht="19.95" customHeight="1" x14ac:dyDescent="0.2">
      <c r="B100" s="112"/>
      <c r="D100" s="113" t="s">
        <v>94</v>
      </c>
      <c r="E100" s="114"/>
      <c r="F100" s="114"/>
      <c r="G100" s="114"/>
      <c r="H100" s="114"/>
      <c r="I100" s="114"/>
      <c r="J100" s="115">
        <f>J134</f>
        <v>0</v>
      </c>
      <c r="L100" s="112"/>
    </row>
    <row r="101" spans="1:31" s="10" customFormat="1" ht="19.95" customHeight="1" x14ac:dyDescent="0.2">
      <c r="B101" s="112"/>
      <c r="D101" s="113" t="s">
        <v>95</v>
      </c>
      <c r="E101" s="114"/>
      <c r="F101" s="114"/>
      <c r="G101" s="114"/>
      <c r="H101" s="114"/>
      <c r="I101" s="114"/>
      <c r="J101" s="115">
        <f>J141</f>
        <v>0</v>
      </c>
      <c r="L101" s="112"/>
    </row>
    <row r="102" spans="1:31" s="2" customFormat="1" ht="21.75" customHeight="1" x14ac:dyDescent="0.2">
      <c r="A102" s="27"/>
      <c r="B102" s="28"/>
      <c r="C102" s="27"/>
      <c r="D102" s="27"/>
      <c r="E102" s="27"/>
      <c r="F102" s="27"/>
      <c r="G102" s="27"/>
      <c r="H102" s="27"/>
      <c r="I102" s="27"/>
      <c r="J102" s="27"/>
      <c r="K102" s="27"/>
      <c r="L102" s="3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</row>
    <row r="103" spans="1:31" s="2" customFormat="1" ht="6.9" customHeight="1" x14ac:dyDescent="0.2">
      <c r="A103" s="27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3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7" spans="1:31" s="2" customFormat="1" ht="6.9" customHeight="1" x14ac:dyDescent="0.2">
      <c r="A107" s="27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2" customFormat="1" ht="24.9" customHeight="1" x14ac:dyDescent="0.2">
      <c r="A108" s="27"/>
      <c r="B108" s="28"/>
      <c r="C108" s="19" t="s">
        <v>96</v>
      </c>
      <c r="D108" s="27"/>
      <c r="E108" s="27"/>
      <c r="F108" s="27"/>
      <c r="G108" s="27"/>
      <c r="H108" s="27"/>
      <c r="I108" s="27"/>
      <c r="J108" s="27"/>
      <c r="K108" s="27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6.9" customHeight="1" x14ac:dyDescent="0.2">
      <c r="A109" s="27"/>
      <c r="B109" s="28"/>
      <c r="C109" s="27"/>
      <c r="D109" s="27"/>
      <c r="E109" s="27"/>
      <c r="F109" s="27"/>
      <c r="G109" s="27"/>
      <c r="H109" s="27"/>
      <c r="I109" s="27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12" customHeight="1" x14ac:dyDescent="0.2">
      <c r="A110" s="27"/>
      <c r="B110" s="28"/>
      <c r="C110" s="24" t="s">
        <v>14</v>
      </c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16.5" customHeight="1" x14ac:dyDescent="0.2">
      <c r="A111" s="27"/>
      <c r="B111" s="28"/>
      <c r="C111" s="27"/>
      <c r="D111" s="27"/>
      <c r="E111" s="211" t="str">
        <f>E7</f>
        <v>Rozpočty</v>
      </c>
      <c r="F111" s="212"/>
      <c r="G111" s="212"/>
      <c r="H111" s="212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2" customHeight="1" x14ac:dyDescent="0.2">
      <c r="A112" s="27"/>
      <c r="B112" s="28"/>
      <c r="C112" s="24" t="s">
        <v>84</v>
      </c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6.5" customHeight="1" x14ac:dyDescent="0.2">
      <c r="A113" s="27"/>
      <c r="B113" s="28"/>
      <c r="C113" s="27"/>
      <c r="D113" s="27"/>
      <c r="E113" s="188" t="str">
        <f>E9</f>
        <v>07 - MŠ Komerční, dlažba</v>
      </c>
      <c r="F113" s="210"/>
      <c r="G113" s="210"/>
      <c r="H113" s="210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6.9" customHeight="1" x14ac:dyDescent="0.2">
      <c r="A114" s="27"/>
      <c r="B114" s="28"/>
      <c r="C114" s="27"/>
      <c r="D114" s="27"/>
      <c r="E114" s="27"/>
      <c r="F114" s="27"/>
      <c r="G114" s="27"/>
      <c r="H114" s="27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2" customHeight="1" x14ac:dyDescent="0.2">
      <c r="A115" s="27"/>
      <c r="B115" s="28"/>
      <c r="C115" s="24" t="s">
        <v>18</v>
      </c>
      <c r="D115" s="27"/>
      <c r="E115" s="27"/>
      <c r="F115" s="22" t="str">
        <f>F12</f>
        <v xml:space="preserve"> </v>
      </c>
      <c r="G115" s="27"/>
      <c r="H115" s="27"/>
      <c r="I115" s="24" t="s">
        <v>20</v>
      </c>
      <c r="J115" s="50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6.9" customHeight="1" x14ac:dyDescent="0.2">
      <c r="A116" s="27"/>
      <c r="B116" s="28"/>
      <c r="C116" s="27"/>
      <c r="D116" s="27"/>
      <c r="E116" s="27"/>
      <c r="F116" s="27"/>
      <c r="G116" s="27"/>
      <c r="H116" s="27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5.15" customHeight="1" x14ac:dyDescent="0.2">
      <c r="A117" s="27"/>
      <c r="B117" s="28"/>
      <c r="C117" s="24" t="s">
        <v>21</v>
      </c>
      <c r="D117" s="27"/>
      <c r="E117" s="27"/>
      <c r="F117" s="22" t="str">
        <f>E15</f>
        <v xml:space="preserve"> </v>
      </c>
      <c r="G117" s="27"/>
      <c r="H117" s="27"/>
      <c r="I117" s="24" t="s">
        <v>25</v>
      </c>
      <c r="J117" s="25" t="str">
        <f>E21</f>
        <v xml:space="preserve"> </v>
      </c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5.15" customHeight="1" x14ac:dyDescent="0.2">
      <c r="A118" s="27"/>
      <c r="B118" s="28"/>
      <c r="C118" s="24" t="s">
        <v>24</v>
      </c>
      <c r="D118" s="27"/>
      <c r="E118" s="27"/>
      <c r="F118" s="22" t="str">
        <f>IF(E18="","",E18)</f>
        <v xml:space="preserve"> </v>
      </c>
      <c r="G118" s="27"/>
      <c r="H118" s="27"/>
      <c r="I118" s="24" t="s">
        <v>27</v>
      </c>
      <c r="J118" s="25" t="str">
        <f>E24</f>
        <v xml:space="preserve"> </v>
      </c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0.35" customHeight="1" x14ac:dyDescent="0.2">
      <c r="A119" s="27"/>
      <c r="B119" s="28"/>
      <c r="C119" s="27"/>
      <c r="D119" s="27"/>
      <c r="E119" s="27"/>
      <c r="F119" s="27"/>
      <c r="G119" s="27"/>
      <c r="H119" s="27"/>
      <c r="I119" s="27"/>
      <c r="J119" s="27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11" customFormat="1" ht="29.25" customHeight="1" x14ac:dyDescent="0.2">
      <c r="A120" s="116"/>
      <c r="B120" s="117"/>
      <c r="C120" s="118" t="s">
        <v>97</v>
      </c>
      <c r="D120" s="119" t="s">
        <v>54</v>
      </c>
      <c r="E120" s="119" t="s">
        <v>50</v>
      </c>
      <c r="F120" s="119" t="s">
        <v>51</v>
      </c>
      <c r="G120" s="119" t="s">
        <v>98</v>
      </c>
      <c r="H120" s="119" t="s">
        <v>99</v>
      </c>
      <c r="I120" s="119" t="s">
        <v>100</v>
      </c>
      <c r="J120" s="119" t="s">
        <v>88</v>
      </c>
      <c r="K120" s="120" t="s">
        <v>101</v>
      </c>
      <c r="L120" s="121"/>
      <c r="M120" s="57" t="s">
        <v>1</v>
      </c>
      <c r="N120" s="58" t="s">
        <v>33</v>
      </c>
      <c r="O120" s="58" t="s">
        <v>102</v>
      </c>
      <c r="P120" s="58" t="s">
        <v>103</v>
      </c>
      <c r="Q120" s="58" t="s">
        <v>104</v>
      </c>
      <c r="R120" s="58" t="s">
        <v>105</v>
      </c>
      <c r="S120" s="58" t="s">
        <v>106</v>
      </c>
      <c r="T120" s="59" t="s">
        <v>107</v>
      </c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</row>
    <row r="121" spans="1:65" s="2" customFormat="1" ht="22.95" customHeight="1" x14ac:dyDescent="0.3">
      <c r="A121" s="27"/>
      <c r="B121" s="28"/>
      <c r="C121" s="64" t="s">
        <v>108</v>
      </c>
      <c r="D121" s="27"/>
      <c r="E121" s="27"/>
      <c r="F121" s="27"/>
      <c r="G121" s="27"/>
      <c r="H121" s="27"/>
      <c r="I121" s="27"/>
      <c r="J121" s="122">
        <f>BK121</f>
        <v>0</v>
      </c>
      <c r="K121" s="27"/>
      <c r="L121" s="28"/>
      <c r="M121" s="60"/>
      <c r="N121" s="51"/>
      <c r="O121" s="61"/>
      <c r="P121" s="123">
        <f>P122+P133</f>
        <v>31.560282000000001</v>
      </c>
      <c r="Q121" s="61"/>
      <c r="R121" s="123">
        <f>R122+R133</f>
        <v>0.57802799999999999</v>
      </c>
      <c r="S121" s="61"/>
      <c r="T121" s="124">
        <f>T122+T133</f>
        <v>1.067043</v>
      </c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T121" s="15" t="s">
        <v>68</v>
      </c>
      <c r="AU121" s="15" t="s">
        <v>90</v>
      </c>
      <c r="BK121" s="125">
        <f>BK122+BK133</f>
        <v>0</v>
      </c>
    </row>
    <row r="122" spans="1:65" s="12" customFormat="1" ht="25.95" customHeight="1" x14ac:dyDescent="0.25">
      <c r="B122" s="126"/>
      <c r="D122" s="127" t="s">
        <v>68</v>
      </c>
      <c r="E122" s="128" t="s">
        <v>109</v>
      </c>
      <c r="F122" s="128" t="s">
        <v>110</v>
      </c>
      <c r="J122" s="129">
        <f>BK122</f>
        <v>0</v>
      </c>
      <c r="L122" s="126"/>
      <c r="M122" s="130"/>
      <c r="N122" s="131"/>
      <c r="O122" s="131"/>
      <c r="P122" s="132">
        <f>P123</f>
        <v>2.8051429999999997</v>
      </c>
      <c r="Q122" s="131"/>
      <c r="R122" s="132">
        <f>R123</f>
        <v>0</v>
      </c>
      <c r="S122" s="131"/>
      <c r="T122" s="133">
        <f>T123</f>
        <v>0</v>
      </c>
      <c r="AR122" s="127" t="s">
        <v>77</v>
      </c>
      <c r="AT122" s="134" t="s">
        <v>68</v>
      </c>
      <c r="AU122" s="134" t="s">
        <v>69</v>
      </c>
      <c r="AY122" s="127" t="s">
        <v>111</v>
      </c>
      <c r="BK122" s="135">
        <f>BK123</f>
        <v>0</v>
      </c>
    </row>
    <row r="123" spans="1:65" s="12" customFormat="1" ht="22.95" customHeight="1" x14ac:dyDescent="0.25">
      <c r="B123" s="126"/>
      <c r="D123" s="127" t="s">
        <v>68</v>
      </c>
      <c r="E123" s="136" t="s">
        <v>112</v>
      </c>
      <c r="F123" s="136" t="s">
        <v>113</v>
      </c>
      <c r="J123" s="137">
        <f>BK123</f>
        <v>0</v>
      </c>
      <c r="L123" s="126"/>
      <c r="M123" s="130"/>
      <c r="N123" s="131"/>
      <c r="O123" s="131"/>
      <c r="P123" s="132">
        <f>SUM(P124:P132)</f>
        <v>2.8051429999999997</v>
      </c>
      <c r="Q123" s="131"/>
      <c r="R123" s="132">
        <f>SUM(R124:R132)</f>
        <v>0</v>
      </c>
      <c r="S123" s="131"/>
      <c r="T123" s="133">
        <f>SUM(T124:T132)</f>
        <v>0</v>
      </c>
      <c r="AR123" s="127" t="s">
        <v>77</v>
      </c>
      <c r="AT123" s="134" t="s">
        <v>68</v>
      </c>
      <c r="AU123" s="134" t="s">
        <v>77</v>
      </c>
      <c r="AY123" s="127" t="s">
        <v>111</v>
      </c>
      <c r="BK123" s="135">
        <f>SUM(BK124:BK132)</f>
        <v>0</v>
      </c>
    </row>
    <row r="124" spans="1:65" s="2" customFormat="1" ht="24.15" customHeight="1" x14ac:dyDescent="0.2">
      <c r="A124" s="27"/>
      <c r="B124" s="138"/>
      <c r="C124" s="139" t="s">
        <v>77</v>
      </c>
      <c r="D124" s="139" t="s">
        <v>114</v>
      </c>
      <c r="E124" s="140" t="s">
        <v>115</v>
      </c>
      <c r="F124" s="141" t="s">
        <v>116</v>
      </c>
      <c r="G124" s="142" t="s">
        <v>117</v>
      </c>
      <c r="H124" s="143">
        <v>1.0669999999999999</v>
      </c>
      <c r="I124" s="144"/>
      <c r="J124" s="144">
        <f>ROUND(I124*H124,2)</f>
        <v>0</v>
      </c>
      <c r="K124" s="141"/>
      <c r="L124" s="28"/>
      <c r="M124" s="145" t="s">
        <v>1</v>
      </c>
      <c r="N124" s="146" t="s">
        <v>34</v>
      </c>
      <c r="O124" s="147">
        <v>2.42</v>
      </c>
      <c r="P124" s="147">
        <f>O124*H124</f>
        <v>2.5821399999999999</v>
      </c>
      <c r="Q124" s="147">
        <v>0</v>
      </c>
      <c r="R124" s="147">
        <f>Q124*H124</f>
        <v>0</v>
      </c>
      <c r="S124" s="147">
        <v>0</v>
      </c>
      <c r="T124" s="148">
        <f>S124*H124</f>
        <v>0</v>
      </c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R124" s="149" t="s">
        <v>118</v>
      </c>
      <c r="AT124" s="149" t="s">
        <v>114</v>
      </c>
      <c r="AU124" s="149" t="s">
        <v>79</v>
      </c>
      <c r="AY124" s="15" t="s">
        <v>111</v>
      </c>
      <c r="BE124" s="150">
        <f>IF(N124="základní",J124,0)</f>
        <v>0</v>
      </c>
      <c r="BF124" s="150">
        <f>IF(N124="snížená",J124,0)</f>
        <v>0</v>
      </c>
      <c r="BG124" s="150">
        <f>IF(N124="zákl. přenesená",J124,0)</f>
        <v>0</v>
      </c>
      <c r="BH124" s="150">
        <f>IF(N124="sníž. přenesená",J124,0)</f>
        <v>0</v>
      </c>
      <c r="BI124" s="150">
        <f>IF(N124="nulová",J124,0)</f>
        <v>0</v>
      </c>
      <c r="BJ124" s="15" t="s">
        <v>77</v>
      </c>
      <c r="BK124" s="150">
        <f>ROUND(I124*H124,2)</f>
        <v>0</v>
      </c>
      <c r="BL124" s="15" t="s">
        <v>118</v>
      </c>
      <c r="BM124" s="149" t="s">
        <v>119</v>
      </c>
    </row>
    <row r="125" spans="1:65" s="2" customFormat="1" x14ac:dyDescent="0.2">
      <c r="A125" s="27"/>
      <c r="B125" s="28"/>
      <c r="C125" s="27"/>
      <c r="D125" s="151" t="s">
        <v>120</v>
      </c>
      <c r="E125" s="27"/>
      <c r="F125" s="152" t="s">
        <v>121</v>
      </c>
      <c r="G125" s="27"/>
      <c r="H125" s="27"/>
      <c r="I125" s="27"/>
      <c r="J125" s="27"/>
      <c r="K125" s="27"/>
      <c r="L125" s="28"/>
      <c r="M125" s="153"/>
      <c r="N125" s="154"/>
      <c r="O125" s="53"/>
      <c r="P125" s="53"/>
      <c r="Q125" s="53"/>
      <c r="R125" s="53"/>
      <c r="S125" s="53"/>
      <c r="T125" s="54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T125" s="15" t="s">
        <v>120</v>
      </c>
      <c r="AU125" s="15" t="s">
        <v>79</v>
      </c>
    </row>
    <row r="126" spans="1:65" s="2" customFormat="1" ht="24.15" customHeight="1" x14ac:dyDescent="0.2">
      <c r="A126" s="27"/>
      <c r="B126" s="138"/>
      <c r="C126" s="139" t="s">
        <v>79</v>
      </c>
      <c r="D126" s="139" t="s">
        <v>114</v>
      </c>
      <c r="E126" s="140" t="s">
        <v>122</v>
      </c>
      <c r="F126" s="141" t="s">
        <v>123</v>
      </c>
      <c r="G126" s="142" t="s">
        <v>117</v>
      </c>
      <c r="H126" s="143">
        <v>1.0669999999999999</v>
      </c>
      <c r="I126" s="144"/>
      <c r="J126" s="144">
        <f>ROUND(I126*H126,2)</f>
        <v>0</v>
      </c>
      <c r="K126" s="141"/>
      <c r="L126" s="28"/>
      <c r="M126" s="145" t="s">
        <v>1</v>
      </c>
      <c r="N126" s="146" t="s">
        <v>34</v>
      </c>
      <c r="O126" s="147">
        <v>0.125</v>
      </c>
      <c r="P126" s="147">
        <f>O126*H126</f>
        <v>0.13337499999999999</v>
      </c>
      <c r="Q126" s="147">
        <v>0</v>
      </c>
      <c r="R126" s="147">
        <f>Q126*H126</f>
        <v>0</v>
      </c>
      <c r="S126" s="147">
        <v>0</v>
      </c>
      <c r="T126" s="148">
        <f>S126*H126</f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49" t="s">
        <v>118</v>
      </c>
      <c r="AT126" s="149" t="s">
        <v>114</v>
      </c>
      <c r="AU126" s="149" t="s">
        <v>79</v>
      </c>
      <c r="AY126" s="15" t="s">
        <v>111</v>
      </c>
      <c r="BE126" s="150">
        <f>IF(N126="základní",J126,0)</f>
        <v>0</v>
      </c>
      <c r="BF126" s="150">
        <f>IF(N126="snížená",J126,0)</f>
        <v>0</v>
      </c>
      <c r="BG126" s="150">
        <f>IF(N126="zákl. přenesená",J126,0)</f>
        <v>0</v>
      </c>
      <c r="BH126" s="150">
        <f>IF(N126="sníž. přenesená",J126,0)</f>
        <v>0</v>
      </c>
      <c r="BI126" s="150">
        <f>IF(N126="nulová",J126,0)</f>
        <v>0</v>
      </c>
      <c r="BJ126" s="15" t="s">
        <v>77</v>
      </c>
      <c r="BK126" s="150">
        <f>ROUND(I126*H126,2)</f>
        <v>0</v>
      </c>
      <c r="BL126" s="15" t="s">
        <v>118</v>
      </c>
      <c r="BM126" s="149" t="s">
        <v>124</v>
      </c>
    </row>
    <row r="127" spans="1:65" s="2" customFormat="1" x14ac:dyDescent="0.2">
      <c r="A127" s="27"/>
      <c r="B127" s="28"/>
      <c r="C127" s="27"/>
      <c r="D127" s="151" t="s">
        <v>120</v>
      </c>
      <c r="E127" s="27"/>
      <c r="F127" s="152" t="s">
        <v>125</v>
      </c>
      <c r="G127" s="27"/>
      <c r="H127" s="27"/>
      <c r="I127" s="27"/>
      <c r="J127" s="27"/>
      <c r="K127" s="27"/>
      <c r="L127" s="28"/>
      <c r="M127" s="153"/>
      <c r="N127" s="154"/>
      <c r="O127" s="53"/>
      <c r="P127" s="53"/>
      <c r="Q127" s="53"/>
      <c r="R127" s="53"/>
      <c r="S127" s="53"/>
      <c r="T127" s="54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T127" s="15" t="s">
        <v>120</v>
      </c>
      <c r="AU127" s="15" t="s">
        <v>79</v>
      </c>
    </row>
    <row r="128" spans="1:65" s="2" customFormat="1" ht="24.15" customHeight="1" x14ac:dyDescent="0.2">
      <c r="A128" s="27"/>
      <c r="B128" s="138"/>
      <c r="C128" s="139" t="s">
        <v>126</v>
      </c>
      <c r="D128" s="139" t="s">
        <v>114</v>
      </c>
      <c r="E128" s="140" t="s">
        <v>127</v>
      </c>
      <c r="F128" s="141" t="s">
        <v>128</v>
      </c>
      <c r="G128" s="142" t="s">
        <v>117</v>
      </c>
      <c r="H128" s="143">
        <v>14.938000000000001</v>
      </c>
      <c r="I128" s="144"/>
      <c r="J128" s="144">
        <f>ROUND(I128*H128,2)</f>
        <v>0</v>
      </c>
      <c r="K128" s="141"/>
      <c r="L128" s="28"/>
      <c r="M128" s="145" t="s">
        <v>1</v>
      </c>
      <c r="N128" s="146" t="s">
        <v>34</v>
      </c>
      <c r="O128" s="147">
        <v>6.0000000000000001E-3</v>
      </c>
      <c r="P128" s="147">
        <f>O128*H128</f>
        <v>8.9627999999999999E-2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49" t="s">
        <v>118</v>
      </c>
      <c r="AT128" s="149" t="s">
        <v>114</v>
      </c>
      <c r="AU128" s="149" t="s">
        <v>79</v>
      </c>
      <c r="AY128" s="15" t="s">
        <v>111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5" t="s">
        <v>77</v>
      </c>
      <c r="BK128" s="150">
        <f>ROUND(I128*H128,2)</f>
        <v>0</v>
      </c>
      <c r="BL128" s="15" t="s">
        <v>118</v>
      </c>
      <c r="BM128" s="149" t="s">
        <v>129</v>
      </c>
    </row>
    <row r="129" spans="1:65" s="2" customFormat="1" x14ac:dyDescent="0.2">
      <c r="A129" s="27"/>
      <c r="B129" s="28"/>
      <c r="C129" s="27"/>
      <c r="D129" s="151" t="s">
        <v>120</v>
      </c>
      <c r="E129" s="27"/>
      <c r="F129" s="152" t="s">
        <v>130</v>
      </c>
      <c r="G129" s="27"/>
      <c r="H129" s="27"/>
      <c r="I129" s="27"/>
      <c r="J129" s="27"/>
      <c r="K129" s="27"/>
      <c r="L129" s="28"/>
      <c r="M129" s="153"/>
      <c r="N129" s="154"/>
      <c r="O129" s="53"/>
      <c r="P129" s="53"/>
      <c r="Q129" s="53"/>
      <c r="R129" s="53"/>
      <c r="S129" s="53"/>
      <c r="T129" s="54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T129" s="15" t="s">
        <v>120</v>
      </c>
      <c r="AU129" s="15" t="s">
        <v>79</v>
      </c>
    </row>
    <row r="130" spans="1:65" s="13" customFormat="1" x14ac:dyDescent="0.2">
      <c r="B130" s="155"/>
      <c r="D130" s="156" t="s">
        <v>131</v>
      </c>
      <c r="F130" s="157" t="s">
        <v>132</v>
      </c>
      <c r="H130" s="158">
        <v>14.938000000000001</v>
      </c>
      <c r="L130" s="155"/>
      <c r="M130" s="159"/>
      <c r="N130" s="160"/>
      <c r="O130" s="160"/>
      <c r="P130" s="160"/>
      <c r="Q130" s="160"/>
      <c r="R130" s="160"/>
      <c r="S130" s="160"/>
      <c r="T130" s="161"/>
      <c r="AT130" s="162" t="s">
        <v>131</v>
      </c>
      <c r="AU130" s="162" t="s">
        <v>79</v>
      </c>
      <c r="AV130" s="13" t="s">
        <v>79</v>
      </c>
      <c r="AW130" s="13" t="s">
        <v>3</v>
      </c>
      <c r="AX130" s="13" t="s">
        <v>77</v>
      </c>
      <c r="AY130" s="162" t="s">
        <v>111</v>
      </c>
    </row>
    <row r="131" spans="1:65" s="2" customFormat="1" ht="44.25" customHeight="1" x14ac:dyDescent="0.2">
      <c r="A131" s="27"/>
      <c r="B131" s="138"/>
      <c r="C131" s="139" t="s">
        <v>118</v>
      </c>
      <c r="D131" s="139" t="s">
        <v>114</v>
      </c>
      <c r="E131" s="140" t="s">
        <v>133</v>
      </c>
      <c r="F131" s="141" t="s">
        <v>134</v>
      </c>
      <c r="G131" s="142" t="s">
        <v>117</v>
      </c>
      <c r="H131" s="143">
        <v>1.0669999999999999</v>
      </c>
      <c r="I131" s="144"/>
      <c r="J131" s="144">
        <f>ROUND(I131*H131,2)</f>
        <v>0</v>
      </c>
      <c r="K131" s="141"/>
      <c r="L131" s="28"/>
      <c r="M131" s="145" t="s">
        <v>1</v>
      </c>
      <c r="N131" s="146" t="s">
        <v>34</v>
      </c>
      <c r="O131" s="147">
        <v>0</v>
      </c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49" t="s">
        <v>118</v>
      </c>
      <c r="AT131" s="149" t="s">
        <v>114</v>
      </c>
      <c r="AU131" s="149" t="s">
        <v>79</v>
      </c>
      <c r="AY131" s="15" t="s">
        <v>111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5" t="s">
        <v>77</v>
      </c>
      <c r="BK131" s="150">
        <f>ROUND(I131*H131,2)</f>
        <v>0</v>
      </c>
      <c r="BL131" s="15" t="s">
        <v>118</v>
      </c>
      <c r="BM131" s="149" t="s">
        <v>135</v>
      </c>
    </row>
    <row r="132" spans="1:65" s="2" customFormat="1" x14ac:dyDescent="0.2">
      <c r="A132" s="27"/>
      <c r="B132" s="28"/>
      <c r="C132" s="27"/>
      <c r="D132" s="151" t="s">
        <v>120</v>
      </c>
      <c r="E132" s="27"/>
      <c r="F132" s="152" t="s">
        <v>136</v>
      </c>
      <c r="G132" s="27"/>
      <c r="H132" s="27"/>
      <c r="I132" s="27"/>
      <c r="J132" s="27"/>
      <c r="K132" s="27"/>
      <c r="L132" s="28"/>
      <c r="M132" s="153"/>
      <c r="N132" s="154"/>
      <c r="O132" s="53"/>
      <c r="P132" s="53"/>
      <c r="Q132" s="53"/>
      <c r="R132" s="53"/>
      <c r="S132" s="53"/>
      <c r="T132" s="54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T132" s="15" t="s">
        <v>120</v>
      </c>
      <c r="AU132" s="15" t="s">
        <v>79</v>
      </c>
    </row>
    <row r="133" spans="1:65" s="12" customFormat="1" ht="25.95" customHeight="1" x14ac:dyDescent="0.25">
      <c r="B133" s="126"/>
      <c r="D133" s="127" t="s">
        <v>68</v>
      </c>
      <c r="E133" s="128" t="s">
        <v>137</v>
      </c>
      <c r="F133" s="128" t="s">
        <v>138</v>
      </c>
      <c r="J133" s="129">
        <f>BK133</f>
        <v>0</v>
      </c>
      <c r="L133" s="126"/>
      <c r="M133" s="130"/>
      <c r="N133" s="131"/>
      <c r="O133" s="131"/>
      <c r="P133" s="132">
        <f>P134+P141</f>
        <v>28.755139</v>
      </c>
      <c r="Q133" s="131"/>
      <c r="R133" s="132">
        <f>R134+R141</f>
        <v>0.57802799999999999</v>
      </c>
      <c r="S133" s="131"/>
      <c r="T133" s="133">
        <f>T134+T141</f>
        <v>1.067043</v>
      </c>
      <c r="AR133" s="127" t="s">
        <v>79</v>
      </c>
      <c r="AT133" s="134" t="s">
        <v>68</v>
      </c>
      <c r="AU133" s="134" t="s">
        <v>69</v>
      </c>
      <c r="AY133" s="127" t="s">
        <v>111</v>
      </c>
      <c r="BK133" s="135">
        <f>BK134+BK141</f>
        <v>0</v>
      </c>
    </row>
    <row r="134" spans="1:65" s="12" customFormat="1" ht="22.95" customHeight="1" x14ac:dyDescent="0.25">
      <c r="B134" s="126"/>
      <c r="D134" s="127" t="s">
        <v>68</v>
      </c>
      <c r="E134" s="136" t="s">
        <v>139</v>
      </c>
      <c r="F134" s="136" t="s">
        <v>140</v>
      </c>
      <c r="J134" s="137">
        <f>BK134</f>
        <v>0</v>
      </c>
      <c r="L134" s="126"/>
      <c r="M134" s="130"/>
      <c r="N134" s="131"/>
      <c r="O134" s="131"/>
      <c r="P134" s="132">
        <f>SUM(P135:P140)</f>
        <v>6.0754349999999997</v>
      </c>
      <c r="Q134" s="131"/>
      <c r="R134" s="132">
        <f>SUM(R135:R140)</f>
        <v>5.4960000000000002E-2</v>
      </c>
      <c r="S134" s="131"/>
      <c r="T134" s="133">
        <f>SUM(T135:T140)</f>
        <v>7.732E-2</v>
      </c>
      <c r="AR134" s="127" t="s">
        <v>79</v>
      </c>
      <c r="AT134" s="134" t="s">
        <v>68</v>
      </c>
      <c r="AU134" s="134" t="s">
        <v>77</v>
      </c>
      <c r="AY134" s="127" t="s">
        <v>111</v>
      </c>
      <c r="BK134" s="135">
        <f>SUM(BK135:BK140)</f>
        <v>0</v>
      </c>
    </row>
    <row r="135" spans="1:65" s="2" customFormat="1" ht="16.5" customHeight="1" x14ac:dyDescent="0.2">
      <c r="A135" s="27"/>
      <c r="B135" s="138"/>
      <c r="C135" s="139" t="s">
        <v>141</v>
      </c>
      <c r="D135" s="139" t="s">
        <v>114</v>
      </c>
      <c r="E135" s="140" t="s">
        <v>142</v>
      </c>
      <c r="F135" s="141" t="s">
        <v>143</v>
      </c>
      <c r="G135" s="142" t="s">
        <v>144</v>
      </c>
      <c r="H135" s="143">
        <v>4</v>
      </c>
      <c r="I135" s="144"/>
      <c r="J135" s="144">
        <f>ROUND(I135*H135,2)</f>
        <v>0</v>
      </c>
      <c r="K135" s="141"/>
      <c r="L135" s="28"/>
      <c r="M135" s="145" t="s">
        <v>1</v>
      </c>
      <c r="N135" s="146" t="s">
        <v>34</v>
      </c>
      <c r="O135" s="147">
        <v>0.54800000000000004</v>
      </c>
      <c r="P135" s="147">
        <f>O135*H135</f>
        <v>2.1920000000000002</v>
      </c>
      <c r="Q135" s="147">
        <v>0</v>
      </c>
      <c r="R135" s="147">
        <f>Q135*H135</f>
        <v>0</v>
      </c>
      <c r="S135" s="147">
        <v>1.933E-2</v>
      </c>
      <c r="T135" s="148">
        <f>S135*H135</f>
        <v>7.732E-2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49" t="s">
        <v>145</v>
      </c>
      <c r="AT135" s="149" t="s">
        <v>114</v>
      </c>
      <c r="AU135" s="149" t="s">
        <v>79</v>
      </c>
      <c r="AY135" s="15" t="s">
        <v>111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5" t="s">
        <v>77</v>
      </c>
      <c r="BK135" s="150">
        <f>ROUND(I135*H135,2)</f>
        <v>0</v>
      </c>
      <c r="BL135" s="15" t="s">
        <v>145</v>
      </c>
      <c r="BM135" s="149" t="s">
        <v>146</v>
      </c>
    </row>
    <row r="136" spans="1:65" s="2" customFormat="1" x14ac:dyDescent="0.2">
      <c r="A136" s="27"/>
      <c r="B136" s="28"/>
      <c r="C136" s="27"/>
      <c r="D136" s="151" t="s">
        <v>120</v>
      </c>
      <c r="E136" s="27"/>
      <c r="F136" s="152" t="s">
        <v>147</v>
      </c>
      <c r="G136" s="27"/>
      <c r="H136" s="27"/>
      <c r="I136" s="27"/>
      <c r="J136" s="27"/>
      <c r="K136" s="27"/>
      <c r="L136" s="28"/>
      <c r="M136" s="153"/>
      <c r="N136" s="154"/>
      <c r="O136" s="53"/>
      <c r="P136" s="53"/>
      <c r="Q136" s="53"/>
      <c r="R136" s="53"/>
      <c r="S136" s="53"/>
      <c r="T136" s="54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T136" s="15" t="s">
        <v>120</v>
      </c>
      <c r="AU136" s="15" t="s">
        <v>79</v>
      </c>
    </row>
    <row r="137" spans="1:65" s="2" customFormat="1" ht="24.15" customHeight="1" x14ac:dyDescent="0.2">
      <c r="A137" s="27"/>
      <c r="B137" s="138"/>
      <c r="C137" s="139" t="s">
        <v>148</v>
      </c>
      <c r="D137" s="139" t="s">
        <v>114</v>
      </c>
      <c r="E137" s="140" t="s">
        <v>149</v>
      </c>
      <c r="F137" s="141" t="s">
        <v>150</v>
      </c>
      <c r="G137" s="142" t="s">
        <v>144</v>
      </c>
      <c r="H137" s="143">
        <v>4</v>
      </c>
      <c r="I137" s="144"/>
      <c r="J137" s="144">
        <f>ROUND(I137*H137,2)</f>
        <v>0</v>
      </c>
      <c r="K137" s="141"/>
      <c r="L137" s="28"/>
      <c r="M137" s="145" t="s">
        <v>1</v>
      </c>
      <c r="N137" s="146" t="s">
        <v>34</v>
      </c>
      <c r="O137" s="147">
        <v>0.95</v>
      </c>
      <c r="P137" s="147">
        <f>O137*H137</f>
        <v>3.8</v>
      </c>
      <c r="Q137" s="147">
        <v>1.374E-2</v>
      </c>
      <c r="R137" s="147">
        <f>Q137*H137</f>
        <v>5.4960000000000002E-2</v>
      </c>
      <c r="S137" s="147">
        <v>0</v>
      </c>
      <c r="T137" s="148">
        <f>S137*H137</f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49" t="s">
        <v>145</v>
      </c>
      <c r="AT137" s="149" t="s">
        <v>114</v>
      </c>
      <c r="AU137" s="149" t="s">
        <v>79</v>
      </c>
      <c r="AY137" s="15" t="s">
        <v>111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5" t="s">
        <v>77</v>
      </c>
      <c r="BK137" s="150">
        <f>ROUND(I137*H137,2)</f>
        <v>0</v>
      </c>
      <c r="BL137" s="15" t="s">
        <v>145</v>
      </c>
      <c r="BM137" s="149" t="s">
        <v>151</v>
      </c>
    </row>
    <row r="138" spans="1:65" s="2" customFormat="1" x14ac:dyDescent="0.2">
      <c r="A138" s="27"/>
      <c r="B138" s="28"/>
      <c r="C138" s="27"/>
      <c r="D138" s="151" t="s">
        <v>120</v>
      </c>
      <c r="E138" s="27"/>
      <c r="F138" s="152" t="s">
        <v>152</v>
      </c>
      <c r="G138" s="27"/>
      <c r="H138" s="27"/>
      <c r="I138" s="27"/>
      <c r="J138" s="27"/>
      <c r="K138" s="27"/>
      <c r="L138" s="28"/>
      <c r="M138" s="153"/>
      <c r="N138" s="154"/>
      <c r="O138" s="53"/>
      <c r="P138" s="53"/>
      <c r="Q138" s="53"/>
      <c r="R138" s="53"/>
      <c r="S138" s="53"/>
      <c r="T138" s="54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T138" s="15" t="s">
        <v>120</v>
      </c>
      <c r="AU138" s="15" t="s">
        <v>79</v>
      </c>
    </row>
    <row r="139" spans="1:65" s="2" customFormat="1" ht="24.15" customHeight="1" x14ac:dyDescent="0.2">
      <c r="A139" s="27"/>
      <c r="B139" s="138"/>
      <c r="C139" s="139" t="s">
        <v>153</v>
      </c>
      <c r="D139" s="139" t="s">
        <v>114</v>
      </c>
      <c r="E139" s="140" t="s">
        <v>154</v>
      </c>
      <c r="F139" s="141" t="s">
        <v>155</v>
      </c>
      <c r="G139" s="142" t="s">
        <v>117</v>
      </c>
      <c r="H139" s="143">
        <v>5.5E-2</v>
      </c>
      <c r="I139" s="144"/>
      <c r="J139" s="144">
        <f>ROUND(I139*H139,2)</f>
        <v>0</v>
      </c>
      <c r="K139" s="141"/>
      <c r="L139" s="28"/>
      <c r="M139" s="145" t="s">
        <v>1</v>
      </c>
      <c r="N139" s="146" t="s">
        <v>34</v>
      </c>
      <c r="O139" s="147">
        <v>1.5169999999999999</v>
      </c>
      <c r="P139" s="147">
        <f>O139*H139</f>
        <v>8.3434999999999995E-2</v>
      </c>
      <c r="Q139" s="147">
        <v>0</v>
      </c>
      <c r="R139" s="147">
        <f>Q139*H139</f>
        <v>0</v>
      </c>
      <c r="S139" s="147">
        <v>0</v>
      </c>
      <c r="T139" s="148">
        <f>S139*H139</f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49" t="s">
        <v>145</v>
      </c>
      <c r="AT139" s="149" t="s">
        <v>114</v>
      </c>
      <c r="AU139" s="149" t="s">
        <v>79</v>
      </c>
      <c r="AY139" s="15" t="s">
        <v>111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5" t="s">
        <v>77</v>
      </c>
      <c r="BK139" s="150">
        <f>ROUND(I139*H139,2)</f>
        <v>0</v>
      </c>
      <c r="BL139" s="15" t="s">
        <v>145</v>
      </c>
      <c r="BM139" s="149" t="s">
        <v>156</v>
      </c>
    </row>
    <row r="140" spans="1:65" s="2" customFormat="1" x14ac:dyDescent="0.2">
      <c r="A140" s="27"/>
      <c r="B140" s="28"/>
      <c r="C140" s="27"/>
      <c r="D140" s="151" t="s">
        <v>120</v>
      </c>
      <c r="E140" s="27"/>
      <c r="F140" s="152" t="s">
        <v>157</v>
      </c>
      <c r="G140" s="27"/>
      <c r="H140" s="27"/>
      <c r="I140" s="27"/>
      <c r="J140" s="27"/>
      <c r="K140" s="27"/>
      <c r="L140" s="28"/>
      <c r="M140" s="153"/>
      <c r="N140" s="154"/>
      <c r="O140" s="53"/>
      <c r="P140" s="53"/>
      <c r="Q140" s="53"/>
      <c r="R140" s="53"/>
      <c r="S140" s="53"/>
      <c r="T140" s="54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T140" s="15" t="s">
        <v>120</v>
      </c>
      <c r="AU140" s="15" t="s">
        <v>79</v>
      </c>
    </row>
    <row r="141" spans="1:65" s="12" customFormat="1" ht="22.95" customHeight="1" x14ac:dyDescent="0.25">
      <c r="B141" s="126"/>
      <c r="D141" s="127" t="s">
        <v>68</v>
      </c>
      <c r="E141" s="136" t="s">
        <v>158</v>
      </c>
      <c r="F141" s="136" t="s">
        <v>159</v>
      </c>
      <c r="J141" s="137">
        <f>BK141</f>
        <v>0</v>
      </c>
      <c r="L141" s="126"/>
      <c r="M141" s="130"/>
      <c r="N141" s="131"/>
      <c r="O141" s="131"/>
      <c r="P141" s="132">
        <f>SUM(P142:P163)</f>
        <v>22.679704000000001</v>
      </c>
      <c r="Q141" s="131"/>
      <c r="R141" s="132">
        <f>SUM(R142:R163)</f>
        <v>0.52306799999999998</v>
      </c>
      <c r="S141" s="131"/>
      <c r="T141" s="133">
        <f>SUM(T142:T163)</f>
        <v>0.98972299999999991</v>
      </c>
      <c r="AR141" s="127" t="s">
        <v>79</v>
      </c>
      <c r="AT141" s="134" t="s">
        <v>68</v>
      </c>
      <c r="AU141" s="134" t="s">
        <v>77</v>
      </c>
      <c r="AY141" s="127" t="s">
        <v>111</v>
      </c>
      <c r="BK141" s="135">
        <f>SUM(BK142:BK163)</f>
        <v>0</v>
      </c>
    </row>
    <row r="142" spans="1:65" s="2" customFormat="1" ht="16.5" customHeight="1" x14ac:dyDescent="0.2">
      <c r="A142" s="27"/>
      <c r="B142" s="138"/>
      <c r="C142" s="139" t="s">
        <v>160</v>
      </c>
      <c r="D142" s="139" t="s">
        <v>114</v>
      </c>
      <c r="E142" s="140" t="s">
        <v>161</v>
      </c>
      <c r="F142" s="141" t="s">
        <v>162</v>
      </c>
      <c r="G142" s="142" t="s">
        <v>163</v>
      </c>
      <c r="H142" s="143">
        <v>11.9</v>
      </c>
      <c r="I142" s="144"/>
      <c r="J142" s="144">
        <f>ROUND(I142*H142,2)</f>
        <v>0</v>
      </c>
      <c r="K142" s="141"/>
      <c r="L142" s="28"/>
      <c r="M142" s="145" t="s">
        <v>1</v>
      </c>
      <c r="N142" s="146" t="s">
        <v>34</v>
      </c>
      <c r="O142" s="147">
        <v>2.4E-2</v>
      </c>
      <c r="P142" s="147">
        <f>O142*H142</f>
        <v>0.28560000000000002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49" t="s">
        <v>145</v>
      </c>
      <c r="AT142" s="149" t="s">
        <v>114</v>
      </c>
      <c r="AU142" s="149" t="s">
        <v>79</v>
      </c>
      <c r="AY142" s="15" t="s">
        <v>111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5" t="s">
        <v>77</v>
      </c>
      <c r="BK142" s="150">
        <f>ROUND(I142*H142,2)</f>
        <v>0</v>
      </c>
      <c r="BL142" s="15" t="s">
        <v>145</v>
      </c>
      <c r="BM142" s="149" t="s">
        <v>164</v>
      </c>
    </row>
    <row r="143" spans="1:65" s="2" customFormat="1" x14ac:dyDescent="0.2">
      <c r="A143" s="27"/>
      <c r="B143" s="28"/>
      <c r="C143" s="27"/>
      <c r="D143" s="151" t="s">
        <v>120</v>
      </c>
      <c r="E143" s="27"/>
      <c r="F143" s="152" t="s">
        <v>165</v>
      </c>
      <c r="G143" s="27"/>
      <c r="H143" s="27"/>
      <c r="I143" s="27"/>
      <c r="J143" s="27"/>
      <c r="K143" s="27"/>
      <c r="L143" s="28"/>
      <c r="M143" s="153"/>
      <c r="N143" s="154"/>
      <c r="O143" s="53"/>
      <c r="P143" s="53"/>
      <c r="Q143" s="53"/>
      <c r="R143" s="53"/>
      <c r="S143" s="53"/>
      <c r="T143" s="54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T143" s="15" t="s">
        <v>120</v>
      </c>
      <c r="AU143" s="15" t="s">
        <v>79</v>
      </c>
    </row>
    <row r="144" spans="1:65" s="2" customFormat="1" ht="16.5" customHeight="1" x14ac:dyDescent="0.2">
      <c r="A144" s="27"/>
      <c r="B144" s="138"/>
      <c r="C144" s="139" t="s">
        <v>166</v>
      </c>
      <c r="D144" s="139" t="s">
        <v>114</v>
      </c>
      <c r="E144" s="140" t="s">
        <v>167</v>
      </c>
      <c r="F144" s="141" t="s">
        <v>168</v>
      </c>
      <c r="G144" s="142" t="s">
        <v>163</v>
      </c>
      <c r="H144" s="143">
        <v>11.9</v>
      </c>
      <c r="I144" s="144"/>
      <c r="J144" s="144">
        <f>ROUND(I144*H144,2)</f>
        <v>0</v>
      </c>
      <c r="K144" s="141"/>
      <c r="L144" s="28"/>
      <c r="M144" s="145" t="s">
        <v>1</v>
      </c>
      <c r="N144" s="146" t="s">
        <v>34</v>
      </c>
      <c r="O144" s="147">
        <v>4.3999999999999997E-2</v>
      </c>
      <c r="P144" s="147">
        <f>O144*H144</f>
        <v>0.52359999999999995</v>
      </c>
      <c r="Q144" s="147">
        <v>2.9999999999999997E-4</v>
      </c>
      <c r="R144" s="147">
        <f>Q144*H144</f>
        <v>3.5699999999999998E-3</v>
      </c>
      <c r="S144" s="147">
        <v>0</v>
      </c>
      <c r="T144" s="148">
        <f>S144*H144</f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49" t="s">
        <v>145</v>
      </c>
      <c r="AT144" s="149" t="s">
        <v>114</v>
      </c>
      <c r="AU144" s="149" t="s">
        <v>79</v>
      </c>
      <c r="AY144" s="15" t="s">
        <v>111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5" t="s">
        <v>77</v>
      </c>
      <c r="BK144" s="150">
        <f>ROUND(I144*H144,2)</f>
        <v>0</v>
      </c>
      <c r="BL144" s="15" t="s">
        <v>145</v>
      </c>
      <c r="BM144" s="149" t="s">
        <v>169</v>
      </c>
    </row>
    <row r="145" spans="1:65" s="2" customFormat="1" x14ac:dyDescent="0.2">
      <c r="A145" s="27"/>
      <c r="B145" s="28"/>
      <c r="C145" s="27"/>
      <c r="D145" s="151" t="s">
        <v>120</v>
      </c>
      <c r="E145" s="27"/>
      <c r="F145" s="152" t="s">
        <v>170</v>
      </c>
      <c r="G145" s="27"/>
      <c r="H145" s="27"/>
      <c r="I145" s="27"/>
      <c r="J145" s="27"/>
      <c r="K145" s="27"/>
      <c r="L145" s="28"/>
      <c r="M145" s="153"/>
      <c r="N145" s="154"/>
      <c r="O145" s="53"/>
      <c r="P145" s="53"/>
      <c r="Q145" s="53"/>
      <c r="R145" s="53"/>
      <c r="S145" s="53"/>
      <c r="T145" s="54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T145" s="15" t="s">
        <v>120</v>
      </c>
      <c r="AU145" s="15" t="s">
        <v>79</v>
      </c>
    </row>
    <row r="146" spans="1:65" s="2" customFormat="1" ht="24.15" customHeight="1" x14ac:dyDescent="0.2">
      <c r="A146" s="27"/>
      <c r="B146" s="138"/>
      <c r="C146" s="139" t="s">
        <v>171</v>
      </c>
      <c r="D146" s="139" t="s">
        <v>114</v>
      </c>
      <c r="E146" s="140" t="s">
        <v>172</v>
      </c>
      <c r="F146" s="141" t="s">
        <v>173</v>
      </c>
      <c r="G146" s="142" t="s">
        <v>163</v>
      </c>
      <c r="H146" s="143">
        <v>11.9</v>
      </c>
      <c r="I146" s="144"/>
      <c r="J146" s="144">
        <f>ROUND(I146*H146,2)</f>
        <v>0</v>
      </c>
      <c r="K146" s="141"/>
      <c r="L146" s="28"/>
      <c r="M146" s="145" t="s">
        <v>1</v>
      </c>
      <c r="N146" s="146" t="s">
        <v>34</v>
      </c>
      <c r="O146" s="147">
        <v>0.35</v>
      </c>
      <c r="P146" s="147">
        <f>O146*H146</f>
        <v>4.165</v>
      </c>
      <c r="Q146" s="147">
        <v>1.4999999999999999E-2</v>
      </c>
      <c r="R146" s="147">
        <f>Q146*H146</f>
        <v>0.17849999999999999</v>
      </c>
      <c r="S146" s="147">
        <v>0</v>
      </c>
      <c r="T146" s="148">
        <f>S146*H146</f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49" t="s">
        <v>145</v>
      </c>
      <c r="AT146" s="149" t="s">
        <v>114</v>
      </c>
      <c r="AU146" s="149" t="s">
        <v>79</v>
      </c>
      <c r="AY146" s="15" t="s">
        <v>111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5" t="s">
        <v>77</v>
      </c>
      <c r="BK146" s="150">
        <f>ROUND(I146*H146,2)</f>
        <v>0</v>
      </c>
      <c r="BL146" s="15" t="s">
        <v>145</v>
      </c>
      <c r="BM146" s="149" t="s">
        <v>174</v>
      </c>
    </row>
    <row r="147" spans="1:65" s="2" customFormat="1" x14ac:dyDescent="0.2">
      <c r="A147" s="27"/>
      <c r="B147" s="28"/>
      <c r="C147" s="27"/>
      <c r="D147" s="151" t="s">
        <v>120</v>
      </c>
      <c r="E147" s="27"/>
      <c r="F147" s="152" t="s">
        <v>175</v>
      </c>
      <c r="G147" s="27"/>
      <c r="H147" s="27"/>
      <c r="I147" s="27"/>
      <c r="J147" s="27"/>
      <c r="K147" s="27"/>
      <c r="L147" s="28"/>
      <c r="M147" s="153"/>
      <c r="N147" s="154"/>
      <c r="O147" s="53"/>
      <c r="P147" s="53"/>
      <c r="Q147" s="53"/>
      <c r="R147" s="53"/>
      <c r="S147" s="53"/>
      <c r="T147" s="54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T147" s="15" t="s">
        <v>120</v>
      </c>
      <c r="AU147" s="15" t="s">
        <v>79</v>
      </c>
    </row>
    <row r="148" spans="1:65" s="2" customFormat="1" ht="24.15" customHeight="1" x14ac:dyDescent="0.2">
      <c r="A148" s="27"/>
      <c r="B148" s="138"/>
      <c r="C148" s="139" t="s">
        <v>176</v>
      </c>
      <c r="D148" s="139" t="s">
        <v>114</v>
      </c>
      <c r="E148" s="140" t="s">
        <v>177</v>
      </c>
      <c r="F148" s="141" t="s">
        <v>178</v>
      </c>
      <c r="G148" s="142" t="s">
        <v>163</v>
      </c>
      <c r="H148" s="143">
        <v>11.9</v>
      </c>
      <c r="I148" s="144"/>
      <c r="J148" s="144">
        <f>ROUND(I148*H148,2)</f>
        <v>0</v>
      </c>
      <c r="K148" s="141"/>
      <c r="L148" s="28"/>
      <c r="M148" s="145" t="s">
        <v>1</v>
      </c>
      <c r="N148" s="146" t="s">
        <v>34</v>
      </c>
      <c r="O148" s="147">
        <v>0.36799999999999999</v>
      </c>
      <c r="P148" s="147">
        <f>O148*H148</f>
        <v>4.3792</v>
      </c>
      <c r="Q148" s="147">
        <v>0</v>
      </c>
      <c r="R148" s="147">
        <f>Q148*H148</f>
        <v>0</v>
      </c>
      <c r="S148" s="147">
        <v>8.3169999999999994E-2</v>
      </c>
      <c r="T148" s="148">
        <f>S148*H148</f>
        <v>0.98972299999999991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49" t="s">
        <v>145</v>
      </c>
      <c r="AT148" s="149" t="s">
        <v>114</v>
      </c>
      <c r="AU148" s="149" t="s">
        <v>79</v>
      </c>
      <c r="AY148" s="15" t="s">
        <v>111</v>
      </c>
      <c r="BE148" s="150">
        <f>IF(N148="základní",J148,0)</f>
        <v>0</v>
      </c>
      <c r="BF148" s="150">
        <f>IF(N148="snížená",J148,0)</f>
        <v>0</v>
      </c>
      <c r="BG148" s="150">
        <f>IF(N148="zákl. přenesená",J148,0)</f>
        <v>0</v>
      </c>
      <c r="BH148" s="150">
        <f>IF(N148="sníž. přenesená",J148,0)</f>
        <v>0</v>
      </c>
      <c r="BI148" s="150">
        <f>IF(N148="nulová",J148,0)</f>
        <v>0</v>
      </c>
      <c r="BJ148" s="15" t="s">
        <v>77</v>
      </c>
      <c r="BK148" s="150">
        <f>ROUND(I148*H148,2)</f>
        <v>0</v>
      </c>
      <c r="BL148" s="15" t="s">
        <v>145</v>
      </c>
      <c r="BM148" s="149" t="s">
        <v>179</v>
      </c>
    </row>
    <row r="149" spans="1:65" s="2" customFormat="1" x14ac:dyDescent="0.2">
      <c r="A149" s="27"/>
      <c r="B149" s="28"/>
      <c r="C149" s="27"/>
      <c r="D149" s="151" t="s">
        <v>120</v>
      </c>
      <c r="E149" s="27"/>
      <c r="F149" s="152" t="s">
        <v>180</v>
      </c>
      <c r="G149" s="27"/>
      <c r="H149" s="27"/>
      <c r="I149" s="27"/>
      <c r="J149" s="27"/>
      <c r="K149" s="27"/>
      <c r="L149" s="28"/>
      <c r="M149" s="153"/>
      <c r="N149" s="154"/>
      <c r="O149" s="53"/>
      <c r="P149" s="53"/>
      <c r="Q149" s="53"/>
      <c r="R149" s="53"/>
      <c r="S149" s="53"/>
      <c r="T149" s="54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T149" s="15" t="s">
        <v>120</v>
      </c>
      <c r="AU149" s="15" t="s">
        <v>79</v>
      </c>
    </row>
    <row r="150" spans="1:65" s="2" customFormat="1" ht="24.15" customHeight="1" x14ac:dyDescent="0.2">
      <c r="A150" s="27"/>
      <c r="B150" s="138"/>
      <c r="C150" s="139" t="s">
        <v>181</v>
      </c>
      <c r="D150" s="139" t="s">
        <v>114</v>
      </c>
      <c r="E150" s="140" t="s">
        <v>182</v>
      </c>
      <c r="F150" s="141" t="s">
        <v>183</v>
      </c>
      <c r="G150" s="142" t="s">
        <v>163</v>
      </c>
      <c r="H150" s="143">
        <v>11.9</v>
      </c>
      <c r="I150" s="144"/>
      <c r="J150" s="144">
        <f>ROUND(I150*H150,2)</f>
        <v>0</v>
      </c>
      <c r="K150" s="141"/>
      <c r="L150" s="28"/>
      <c r="M150" s="145" t="s">
        <v>1</v>
      </c>
      <c r="N150" s="146" t="s">
        <v>34</v>
      </c>
      <c r="O150" s="147">
        <v>0.752</v>
      </c>
      <c r="P150" s="147">
        <f>O150*H150</f>
        <v>8.9488000000000003</v>
      </c>
      <c r="Q150" s="147">
        <v>5.7999999999999996E-3</v>
      </c>
      <c r="R150" s="147">
        <f>Q150*H150</f>
        <v>6.9019999999999998E-2</v>
      </c>
      <c r="S150" s="147">
        <v>0</v>
      </c>
      <c r="T150" s="148">
        <f>S150*H150</f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49" t="s">
        <v>145</v>
      </c>
      <c r="AT150" s="149" t="s">
        <v>114</v>
      </c>
      <c r="AU150" s="149" t="s">
        <v>79</v>
      </c>
      <c r="AY150" s="15" t="s">
        <v>111</v>
      </c>
      <c r="BE150" s="150">
        <f>IF(N150="základní",J150,0)</f>
        <v>0</v>
      </c>
      <c r="BF150" s="150">
        <f>IF(N150="snížená",J150,0)</f>
        <v>0</v>
      </c>
      <c r="BG150" s="150">
        <f>IF(N150="zákl. přenesená",J150,0)</f>
        <v>0</v>
      </c>
      <c r="BH150" s="150">
        <f>IF(N150="sníž. přenesená",J150,0)</f>
        <v>0</v>
      </c>
      <c r="BI150" s="150">
        <f>IF(N150="nulová",J150,0)</f>
        <v>0</v>
      </c>
      <c r="BJ150" s="15" t="s">
        <v>77</v>
      </c>
      <c r="BK150" s="150">
        <f>ROUND(I150*H150,2)</f>
        <v>0</v>
      </c>
      <c r="BL150" s="15" t="s">
        <v>145</v>
      </c>
      <c r="BM150" s="149" t="s">
        <v>184</v>
      </c>
    </row>
    <row r="151" spans="1:65" s="2" customFormat="1" x14ac:dyDescent="0.2">
      <c r="A151" s="27"/>
      <c r="B151" s="28"/>
      <c r="C151" s="27"/>
      <c r="D151" s="151" t="s">
        <v>120</v>
      </c>
      <c r="E151" s="27"/>
      <c r="F151" s="152" t="s">
        <v>185</v>
      </c>
      <c r="G151" s="27"/>
      <c r="H151" s="27"/>
      <c r="I151" s="27"/>
      <c r="J151" s="27"/>
      <c r="K151" s="27"/>
      <c r="L151" s="28"/>
      <c r="M151" s="153"/>
      <c r="N151" s="154"/>
      <c r="O151" s="53"/>
      <c r="P151" s="53"/>
      <c r="Q151" s="53"/>
      <c r="R151" s="53"/>
      <c r="S151" s="53"/>
      <c r="T151" s="54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T151" s="15" t="s">
        <v>120</v>
      </c>
      <c r="AU151" s="15" t="s">
        <v>79</v>
      </c>
    </row>
    <row r="152" spans="1:65" s="2" customFormat="1" ht="24.15" customHeight="1" x14ac:dyDescent="0.2">
      <c r="A152" s="27"/>
      <c r="B152" s="138"/>
      <c r="C152" s="163" t="s">
        <v>186</v>
      </c>
      <c r="D152" s="163" t="s">
        <v>187</v>
      </c>
      <c r="E152" s="164" t="s">
        <v>188</v>
      </c>
      <c r="F152" s="165" t="s">
        <v>189</v>
      </c>
      <c r="G152" s="166" t="s">
        <v>163</v>
      </c>
      <c r="H152" s="167">
        <v>13.09</v>
      </c>
      <c r="I152" s="168"/>
      <c r="J152" s="168">
        <f>ROUND(I152*H152,2)</f>
        <v>0</v>
      </c>
      <c r="K152" s="165"/>
      <c r="L152" s="169"/>
      <c r="M152" s="170" t="s">
        <v>1</v>
      </c>
      <c r="N152" s="171" t="s">
        <v>34</v>
      </c>
      <c r="O152" s="147">
        <v>0</v>
      </c>
      <c r="P152" s="147">
        <f>O152*H152</f>
        <v>0</v>
      </c>
      <c r="Q152" s="147">
        <v>2.07E-2</v>
      </c>
      <c r="R152" s="147">
        <f>Q152*H152</f>
        <v>0.27096300000000001</v>
      </c>
      <c r="S152" s="147">
        <v>0</v>
      </c>
      <c r="T152" s="148">
        <f>S152*H152</f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49" t="s">
        <v>190</v>
      </c>
      <c r="AT152" s="149" t="s">
        <v>187</v>
      </c>
      <c r="AU152" s="149" t="s">
        <v>79</v>
      </c>
      <c r="AY152" s="15" t="s">
        <v>111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5" t="s">
        <v>77</v>
      </c>
      <c r="BK152" s="150">
        <f>ROUND(I152*H152,2)</f>
        <v>0</v>
      </c>
      <c r="BL152" s="15" t="s">
        <v>145</v>
      </c>
      <c r="BM152" s="149" t="s">
        <v>191</v>
      </c>
    </row>
    <row r="153" spans="1:65" s="13" customFormat="1" x14ac:dyDescent="0.2">
      <c r="B153" s="155"/>
      <c r="D153" s="156" t="s">
        <v>131</v>
      </c>
      <c r="F153" s="157" t="s">
        <v>192</v>
      </c>
      <c r="H153" s="158">
        <v>13.09</v>
      </c>
      <c r="L153" s="155"/>
      <c r="M153" s="159"/>
      <c r="N153" s="160"/>
      <c r="O153" s="160"/>
      <c r="P153" s="160"/>
      <c r="Q153" s="160"/>
      <c r="R153" s="160"/>
      <c r="S153" s="160"/>
      <c r="T153" s="161"/>
      <c r="AT153" s="162" t="s">
        <v>131</v>
      </c>
      <c r="AU153" s="162" t="s">
        <v>79</v>
      </c>
      <c r="AV153" s="13" t="s">
        <v>79</v>
      </c>
      <c r="AW153" s="13" t="s">
        <v>3</v>
      </c>
      <c r="AX153" s="13" t="s">
        <v>77</v>
      </c>
      <c r="AY153" s="162" t="s">
        <v>111</v>
      </c>
    </row>
    <row r="154" spans="1:65" s="2" customFormat="1" ht="37.950000000000003" customHeight="1" x14ac:dyDescent="0.2">
      <c r="A154" s="27"/>
      <c r="B154" s="138"/>
      <c r="C154" s="139" t="s">
        <v>193</v>
      </c>
      <c r="D154" s="139" t="s">
        <v>114</v>
      </c>
      <c r="E154" s="140" t="s">
        <v>194</v>
      </c>
      <c r="F154" s="141" t="s">
        <v>195</v>
      </c>
      <c r="G154" s="142" t="s">
        <v>163</v>
      </c>
      <c r="H154" s="143">
        <v>11.9</v>
      </c>
      <c r="I154" s="144"/>
      <c r="J154" s="144">
        <f>ROUND(I154*H154,2)</f>
        <v>0</v>
      </c>
      <c r="K154" s="141"/>
      <c r="L154" s="28"/>
      <c r="M154" s="145" t="s">
        <v>1</v>
      </c>
      <c r="N154" s="146" t="s">
        <v>34</v>
      </c>
      <c r="O154" s="147">
        <v>0.1</v>
      </c>
      <c r="P154" s="147">
        <f>O154*H154</f>
        <v>1.1900000000000002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49" t="s">
        <v>145</v>
      </c>
      <c r="AT154" s="149" t="s">
        <v>114</v>
      </c>
      <c r="AU154" s="149" t="s">
        <v>79</v>
      </c>
      <c r="AY154" s="15" t="s">
        <v>111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5" t="s">
        <v>77</v>
      </c>
      <c r="BK154" s="150">
        <f>ROUND(I154*H154,2)</f>
        <v>0</v>
      </c>
      <c r="BL154" s="15" t="s">
        <v>145</v>
      </c>
      <c r="BM154" s="149" t="s">
        <v>196</v>
      </c>
    </row>
    <row r="155" spans="1:65" s="2" customFormat="1" x14ac:dyDescent="0.2">
      <c r="A155" s="27"/>
      <c r="B155" s="28"/>
      <c r="C155" s="27"/>
      <c r="D155" s="151" t="s">
        <v>120</v>
      </c>
      <c r="E155" s="27"/>
      <c r="F155" s="152" t="s">
        <v>197</v>
      </c>
      <c r="G155" s="27"/>
      <c r="H155" s="27"/>
      <c r="I155" s="27"/>
      <c r="J155" s="27"/>
      <c r="K155" s="27"/>
      <c r="L155" s="28"/>
      <c r="M155" s="153"/>
      <c r="N155" s="154"/>
      <c r="O155" s="53"/>
      <c r="P155" s="53"/>
      <c r="Q155" s="53"/>
      <c r="R155" s="53"/>
      <c r="S155" s="53"/>
      <c r="T155" s="54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T155" s="15" t="s">
        <v>120</v>
      </c>
      <c r="AU155" s="15" t="s">
        <v>79</v>
      </c>
    </row>
    <row r="156" spans="1:65" s="2" customFormat="1" ht="37.950000000000003" customHeight="1" x14ac:dyDescent="0.2">
      <c r="A156" s="27"/>
      <c r="B156" s="138"/>
      <c r="C156" s="139" t="s">
        <v>8</v>
      </c>
      <c r="D156" s="139" t="s">
        <v>114</v>
      </c>
      <c r="E156" s="140" t="s">
        <v>198</v>
      </c>
      <c r="F156" s="141" t="s">
        <v>199</v>
      </c>
      <c r="G156" s="142" t="s">
        <v>163</v>
      </c>
      <c r="H156" s="143">
        <v>11.9</v>
      </c>
      <c r="I156" s="144"/>
      <c r="J156" s="144">
        <f>ROUND(I156*H156,2)</f>
        <v>0</v>
      </c>
      <c r="K156" s="141"/>
      <c r="L156" s="28"/>
      <c r="M156" s="145" t="s">
        <v>1</v>
      </c>
      <c r="N156" s="146" t="s">
        <v>34</v>
      </c>
      <c r="O156" s="147">
        <v>0.1</v>
      </c>
      <c r="P156" s="147">
        <f>O156*H156</f>
        <v>1.1900000000000002</v>
      </c>
      <c r="Q156" s="147">
        <v>0</v>
      </c>
      <c r="R156" s="147">
        <f>Q156*H156</f>
        <v>0</v>
      </c>
      <c r="S156" s="147">
        <v>0</v>
      </c>
      <c r="T156" s="148">
        <f>S156*H156</f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49" t="s">
        <v>145</v>
      </c>
      <c r="AT156" s="149" t="s">
        <v>114</v>
      </c>
      <c r="AU156" s="149" t="s">
        <v>79</v>
      </c>
      <c r="AY156" s="15" t="s">
        <v>111</v>
      </c>
      <c r="BE156" s="150">
        <f>IF(N156="základní",J156,0)</f>
        <v>0</v>
      </c>
      <c r="BF156" s="150">
        <f>IF(N156="snížená",J156,0)</f>
        <v>0</v>
      </c>
      <c r="BG156" s="150">
        <f>IF(N156="zákl. přenesená",J156,0)</f>
        <v>0</v>
      </c>
      <c r="BH156" s="150">
        <f>IF(N156="sníž. přenesená",J156,0)</f>
        <v>0</v>
      </c>
      <c r="BI156" s="150">
        <f>IF(N156="nulová",J156,0)</f>
        <v>0</v>
      </c>
      <c r="BJ156" s="15" t="s">
        <v>77</v>
      </c>
      <c r="BK156" s="150">
        <f>ROUND(I156*H156,2)</f>
        <v>0</v>
      </c>
      <c r="BL156" s="15" t="s">
        <v>145</v>
      </c>
      <c r="BM156" s="149" t="s">
        <v>200</v>
      </c>
    </row>
    <row r="157" spans="1:65" s="2" customFormat="1" x14ac:dyDescent="0.2">
      <c r="A157" s="27"/>
      <c r="B157" s="28"/>
      <c r="C157" s="27"/>
      <c r="D157" s="151" t="s">
        <v>120</v>
      </c>
      <c r="E157" s="27"/>
      <c r="F157" s="152" t="s">
        <v>201</v>
      </c>
      <c r="G157" s="27"/>
      <c r="H157" s="27"/>
      <c r="I157" s="27"/>
      <c r="J157" s="27"/>
      <c r="K157" s="27"/>
      <c r="L157" s="28"/>
      <c r="M157" s="153"/>
      <c r="N157" s="154"/>
      <c r="O157" s="53"/>
      <c r="P157" s="53"/>
      <c r="Q157" s="53"/>
      <c r="R157" s="53"/>
      <c r="S157" s="53"/>
      <c r="T157" s="54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T157" s="15" t="s">
        <v>120</v>
      </c>
      <c r="AU157" s="15" t="s">
        <v>79</v>
      </c>
    </row>
    <row r="158" spans="1:65" s="2" customFormat="1" ht="16.5" customHeight="1" x14ac:dyDescent="0.2">
      <c r="A158" s="27"/>
      <c r="B158" s="138"/>
      <c r="C158" s="139" t="s">
        <v>145</v>
      </c>
      <c r="D158" s="139" t="s">
        <v>114</v>
      </c>
      <c r="E158" s="140" t="s">
        <v>202</v>
      </c>
      <c r="F158" s="141" t="s">
        <v>203</v>
      </c>
      <c r="G158" s="142" t="s">
        <v>204</v>
      </c>
      <c r="H158" s="143">
        <v>14</v>
      </c>
      <c r="I158" s="144"/>
      <c r="J158" s="144">
        <f>ROUND(I158*H158,2)</f>
        <v>0</v>
      </c>
      <c r="K158" s="141"/>
      <c r="L158" s="28"/>
      <c r="M158" s="145" t="s">
        <v>1</v>
      </c>
      <c r="N158" s="146" t="s">
        <v>34</v>
      </c>
      <c r="O158" s="147">
        <v>0.05</v>
      </c>
      <c r="P158" s="147">
        <f>O158*H158</f>
        <v>0.70000000000000007</v>
      </c>
      <c r="Q158" s="147">
        <v>3.0000000000000001E-5</v>
      </c>
      <c r="R158" s="147">
        <f>Q158*H158</f>
        <v>4.2000000000000002E-4</v>
      </c>
      <c r="S158" s="147">
        <v>0</v>
      </c>
      <c r="T158" s="148">
        <f>S158*H158</f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49" t="s">
        <v>145</v>
      </c>
      <c r="AT158" s="149" t="s">
        <v>114</v>
      </c>
      <c r="AU158" s="149" t="s">
        <v>79</v>
      </c>
      <c r="AY158" s="15" t="s">
        <v>111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5" t="s">
        <v>77</v>
      </c>
      <c r="BK158" s="150">
        <f>ROUND(I158*H158,2)</f>
        <v>0</v>
      </c>
      <c r="BL158" s="15" t="s">
        <v>145</v>
      </c>
      <c r="BM158" s="149" t="s">
        <v>205</v>
      </c>
    </row>
    <row r="159" spans="1:65" s="2" customFormat="1" x14ac:dyDescent="0.2">
      <c r="A159" s="27"/>
      <c r="B159" s="28"/>
      <c r="C159" s="27"/>
      <c r="D159" s="151" t="s">
        <v>120</v>
      </c>
      <c r="E159" s="27"/>
      <c r="F159" s="152" t="s">
        <v>206</v>
      </c>
      <c r="G159" s="27"/>
      <c r="H159" s="27"/>
      <c r="I159" s="27"/>
      <c r="J159" s="27"/>
      <c r="K159" s="27"/>
      <c r="L159" s="28"/>
      <c r="M159" s="153"/>
      <c r="N159" s="154"/>
      <c r="O159" s="53"/>
      <c r="P159" s="53"/>
      <c r="Q159" s="53"/>
      <c r="R159" s="53"/>
      <c r="S159" s="53"/>
      <c r="T159" s="54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T159" s="15" t="s">
        <v>120</v>
      </c>
      <c r="AU159" s="15" t="s">
        <v>79</v>
      </c>
    </row>
    <row r="160" spans="1:65" s="2" customFormat="1" ht="24.15" customHeight="1" x14ac:dyDescent="0.2">
      <c r="A160" s="27"/>
      <c r="B160" s="138"/>
      <c r="C160" s="139" t="s">
        <v>207</v>
      </c>
      <c r="D160" s="139" t="s">
        <v>114</v>
      </c>
      <c r="E160" s="140" t="s">
        <v>208</v>
      </c>
      <c r="F160" s="141" t="s">
        <v>209</v>
      </c>
      <c r="G160" s="142" t="s">
        <v>163</v>
      </c>
      <c r="H160" s="143">
        <v>11.9</v>
      </c>
      <c r="I160" s="144"/>
      <c r="J160" s="144">
        <f>ROUND(I160*H160,2)</f>
        <v>0</v>
      </c>
      <c r="K160" s="141"/>
      <c r="L160" s="28"/>
      <c r="M160" s="145" t="s">
        <v>1</v>
      </c>
      <c r="N160" s="146" t="s">
        <v>34</v>
      </c>
      <c r="O160" s="147">
        <v>4.1000000000000002E-2</v>
      </c>
      <c r="P160" s="147">
        <f>O160*H160</f>
        <v>0.48790000000000006</v>
      </c>
      <c r="Q160" s="147">
        <v>5.0000000000000002E-5</v>
      </c>
      <c r="R160" s="147">
        <f>Q160*H160</f>
        <v>5.9500000000000004E-4</v>
      </c>
      <c r="S160" s="147">
        <v>0</v>
      </c>
      <c r="T160" s="148">
        <f>S160*H160</f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49" t="s">
        <v>145</v>
      </c>
      <c r="AT160" s="149" t="s">
        <v>114</v>
      </c>
      <c r="AU160" s="149" t="s">
        <v>79</v>
      </c>
      <c r="AY160" s="15" t="s">
        <v>111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15" t="s">
        <v>77</v>
      </c>
      <c r="BK160" s="150">
        <f>ROUND(I160*H160,2)</f>
        <v>0</v>
      </c>
      <c r="BL160" s="15" t="s">
        <v>145</v>
      </c>
      <c r="BM160" s="149" t="s">
        <v>210</v>
      </c>
    </row>
    <row r="161" spans="1:65" s="2" customFormat="1" x14ac:dyDescent="0.2">
      <c r="A161" s="27"/>
      <c r="B161" s="28"/>
      <c r="C161" s="27"/>
      <c r="D161" s="151" t="s">
        <v>120</v>
      </c>
      <c r="E161" s="27"/>
      <c r="F161" s="152" t="s">
        <v>211</v>
      </c>
      <c r="G161" s="27"/>
      <c r="H161" s="27"/>
      <c r="I161" s="27"/>
      <c r="J161" s="27"/>
      <c r="K161" s="27"/>
      <c r="L161" s="28"/>
      <c r="M161" s="153"/>
      <c r="N161" s="154"/>
      <c r="O161" s="53"/>
      <c r="P161" s="53"/>
      <c r="Q161" s="53"/>
      <c r="R161" s="53"/>
      <c r="S161" s="53"/>
      <c r="T161" s="54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T161" s="15" t="s">
        <v>120</v>
      </c>
      <c r="AU161" s="15" t="s">
        <v>79</v>
      </c>
    </row>
    <row r="162" spans="1:65" s="2" customFormat="1" ht="24.15" customHeight="1" x14ac:dyDescent="0.2">
      <c r="A162" s="27"/>
      <c r="B162" s="138"/>
      <c r="C162" s="139" t="s">
        <v>212</v>
      </c>
      <c r="D162" s="139" t="s">
        <v>114</v>
      </c>
      <c r="E162" s="140" t="s">
        <v>213</v>
      </c>
      <c r="F162" s="141" t="s">
        <v>214</v>
      </c>
      <c r="G162" s="142" t="s">
        <v>117</v>
      </c>
      <c r="H162" s="143">
        <v>0.52300000000000002</v>
      </c>
      <c r="I162" s="144"/>
      <c r="J162" s="144">
        <f>ROUND(I162*H162,2)</f>
        <v>0</v>
      </c>
      <c r="K162" s="141"/>
      <c r="L162" s="28"/>
      <c r="M162" s="145" t="s">
        <v>1</v>
      </c>
      <c r="N162" s="146" t="s">
        <v>34</v>
      </c>
      <c r="O162" s="147">
        <v>1.548</v>
      </c>
      <c r="P162" s="147">
        <f>O162*H162</f>
        <v>0.8096040000000001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49" t="s">
        <v>145</v>
      </c>
      <c r="AT162" s="149" t="s">
        <v>114</v>
      </c>
      <c r="AU162" s="149" t="s">
        <v>79</v>
      </c>
      <c r="AY162" s="15" t="s">
        <v>111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5" t="s">
        <v>77</v>
      </c>
      <c r="BK162" s="150">
        <f>ROUND(I162*H162,2)</f>
        <v>0</v>
      </c>
      <c r="BL162" s="15" t="s">
        <v>145</v>
      </c>
      <c r="BM162" s="149" t="s">
        <v>215</v>
      </c>
    </row>
    <row r="163" spans="1:65" s="2" customFormat="1" x14ac:dyDescent="0.2">
      <c r="A163" s="27"/>
      <c r="B163" s="28"/>
      <c r="C163" s="27"/>
      <c r="D163" s="151" t="s">
        <v>120</v>
      </c>
      <c r="E163" s="27"/>
      <c r="F163" s="152" t="s">
        <v>216</v>
      </c>
      <c r="G163" s="27"/>
      <c r="H163" s="27"/>
      <c r="I163" s="27"/>
      <c r="J163" s="27"/>
      <c r="K163" s="27"/>
      <c r="L163" s="28"/>
      <c r="M163" s="172"/>
      <c r="N163" s="173"/>
      <c r="O163" s="174"/>
      <c r="P163" s="174"/>
      <c r="Q163" s="174"/>
      <c r="R163" s="174"/>
      <c r="S163" s="174"/>
      <c r="T163" s="175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T163" s="15" t="s">
        <v>120</v>
      </c>
      <c r="AU163" s="15" t="s">
        <v>79</v>
      </c>
    </row>
    <row r="164" spans="1:65" s="2" customFormat="1" ht="6.9" customHeight="1" x14ac:dyDescent="0.2">
      <c r="A164" s="27"/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28"/>
      <c r="M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</row>
  </sheetData>
  <autoFilter ref="C120:K16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5" r:id="rId1"/>
    <hyperlink ref="F127" r:id="rId2"/>
    <hyperlink ref="F129" r:id="rId3"/>
    <hyperlink ref="F132" r:id="rId4"/>
    <hyperlink ref="F136" r:id="rId5"/>
    <hyperlink ref="F138" r:id="rId6"/>
    <hyperlink ref="F140" r:id="rId7"/>
    <hyperlink ref="F143" r:id="rId8"/>
    <hyperlink ref="F145" r:id="rId9"/>
    <hyperlink ref="F147" r:id="rId10"/>
    <hyperlink ref="F149" r:id="rId11"/>
    <hyperlink ref="F151" r:id="rId12"/>
    <hyperlink ref="F155" r:id="rId13"/>
    <hyperlink ref="F157" r:id="rId14"/>
    <hyperlink ref="F159" r:id="rId15"/>
    <hyperlink ref="F161" r:id="rId16"/>
    <hyperlink ref="F163" r:id="rId17"/>
  </hyperlinks>
  <pageMargins left="0.39374999999999999" right="0.39374999999999999" top="0.39374999999999999" bottom="0.39374999999999999" header="0" footer="0"/>
  <pageSetup paperSize="9" scale="76" fitToHeight="100" orientation="portrait" blackAndWhite="1" r:id="rId18"/>
  <headerFooter>
    <oddFooter>&amp;CStrana &amp;P z &amp;N</oddFooter>
  </headerFooter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9"/>
  <sheetViews>
    <sheetView showGridLines="0" topLeftCell="A209" workbookViewId="0">
      <selection activeCell="W15" sqref="W15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88"/>
    </row>
    <row r="2" spans="1:46" s="1" customFormat="1" ht="36.9" customHeight="1" x14ac:dyDescent="0.2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82</v>
      </c>
    </row>
    <row r="3" spans="1:46" s="1" customFormat="1" ht="6.9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1:46" s="1" customFormat="1" ht="24.9" customHeight="1" x14ac:dyDescent="0.2">
      <c r="B4" s="18"/>
      <c r="D4" s="19" t="s">
        <v>83</v>
      </c>
      <c r="L4" s="18"/>
      <c r="M4" s="89" t="s">
        <v>10</v>
      </c>
      <c r="AT4" s="15" t="s">
        <v>3</v>
      </c>
    </row>
    <row r="5" spans="1:46" s="1" customFormat="1" ht="6.9" customHeight="1" x14ac:dyDescent="0.2">
      <c r="B5" s="18"/>
      <c r="L5" s="18"/>
    </row>
    <row r="6" spans="1:46" s="1" customFormat="1" ht="12" customHeight="1" x14ac:dyDescent="0.2">
      <c r="B6" s="18"/>
      <c r="D6" s="24" t="s">
        <v>14</v>
      </c>
      <c r="L6" s="18"/>
    </row>
    <row r="7" spans="1:46" s="1" customFormat="1" ht="16.5" customHeight="1" x14ac:dyDescent="0.2">
      <c r="B7" s="18"/>
      <c r="E7" s="211" t="str">
        <f>'Rekapitulace stavby'!K6</f>
        <v>Rozpočty</v>
      </c>
      <c r="F7" s="212"/>
      <c r="G7" s="212"/>
      <c r="H7" s="212"/>
      <c r="L7" s="18"/>
    </row>
    <row r="8" spans="1:46" s="2" customFormat="1" ht="12" customHeight="1" x14ac:dyDescent="0.2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 x14ac:dyDescent="0.2">
      <c r="A9" s="27"/>
      <c r="B9" s="28"/>
      <c r="C9" s="27"/>
      <c r="D9" s="27"/>
      <c r="E9" s="188" t="s">
        <v>217</v>
      </c>
      <c r="F9" s="210"/>
      <c r="G9" s="210"/>
      <c r="H9" s="210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 x14ac:dyDescent="0.2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 x14ac:dyDescent="0.2">
      <c r="A11" s="27"/>
      <c r="B11" s="28"/>
      <c r="C11" s="27"/>
      <c r="D11" s="24" t="s">
        <v>16</v>
      </c>
      <c r="E11" s="27"/>
      <c r="F11" s="22" t="s">
        <v>1</v>
      </c>
      <c r="G11" s="27"/>
      <c r="H11" s="27"/>
      <c r="I11" s="24" t="s">
        <v>17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 x14ac:dyDescent="0.2">
      <c r="A12" s="27"/>
      <c r="B12" s="28"/>
      <c r="C12" s="27"/>
      <c r="D12" s="24" t="s">
        <v>18</v>
      </c>
      <c r="E12" s="27"/>
      <c r="F12" s="22" t="s">
        <v>19</v>
      </c>
      <c r="G12" s="27"/>
      <c r="H12" s="27"/>
      <c r="I12" s="24" t="s">
        <v>20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 x14ac:dyDescent="0.2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 x14ac:dyDescent="0.2">
      <c r="A14" s="27"/>
      <c r="B14" s="28"/>
      <c r="C14" s="27"/>
      <c r="D14" s="24" t="s">
        <v>21</v>
      </c>
      <c r="E14" s="27"/>
      <c r="F14" s="27"/>
      <c r="G14" s="27"/>
      <c r="H14" s="27"/>
      <c r="I14" s="24" t="s">
        <v>22</v>
      </c>
      <c r="J14" s="22" t="str">
        <f>IF('Rekapitulace stavby'!AN10="","",'Rekapitulace stavby'!AN10)</f>
        <v/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 x14ac:dyDescent="0.2">
      <c r="A15" s="27"/>
      <c r="B15" s="28"/>
      <c r="C15" s="27"/>
      <c r="D15" s="27"/>
      <c r="E15" s="22" t="str">
        <f>IF('Rekapitulace stavby'!E11="","",'Rekapitulace stavby'!E11)</f>
        <v xml:space="preserve"> </v>
      </c>
      <c r="F15" s="27"/>
      <c r="G15" s="27"/>
      <c r="H15" s="27"/>
      <c r="I15" s="24" t="s">
        <v>23</v>
      </c>
      <c r="J15" s="22" t="str">
        <f>IF('Rekapitulace stavby'!AN11="","",'Rekapitulace stavby'!AN11)</f>
        <v/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 x14ac:dyDescent="0.2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 x14ac:dyDescent="0.2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22</v>
      </c>
      <c r="J17" s="22" t="str">
        <f>'Rekapitulace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 x14ac:dyDescent="0.2">
      <c r="A18" s="27"/>
      <c r="B18" s="28"/>
      <c r="C18" s="27"/>
      <c r="D18" s="27"/>
      <c r="E18" s="204" t="str">
        <f>'Rekapitulace stavby'!E14</f>
        <v xml:space="preserve"> </v>
      </c>
      <c r="F18" s="204"/>
      <c r="G18" s="204"/>
      <c r="H18" s="204"/>
      <c r="I18" s="24" t="s">
        <v>23</v>
      </c>
      <c r="J18" s="22" t="str">
        <f>'Rekapitulace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 x14ac:dyDescent="0.2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 x14ac:dyDescent="0.2">
      <c r="A20" s="27"/>
      <c r="B20" s="28"/>
      <c r="C20" s="27"/>
      <c r="D20" s="24" t="s">
        <v>25</v>
      </c>
      <c r="E20" s="27"/>
      <c r="F20" s="27"/>
      <c r="G20" s="27"/>
      <c r="H20" s="27"/>
      <c r="I20" s="24" t="s">
        <v>22</v>
      </c>
      <c r="J20" s="22" t="str">
        <f>IF('Rekapitulace stavby'!AN16="","",'Rekapitulace stavby'!AN16)</f>
        <v/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 x14ac:dyDescent="0.2">
      <c r="A21" s="27"/>
      <c r="B21" s="28"/>
      <c r="C21" s="27"/>
      <c r="D21" s="27"/>
      <c r="E21" s="22" t="str">
        <f>IF('Rekapitulace stavby'!E17="","",'Rekapitulace stavby'!E17)</f>
        <v xml:space="preserve"> </v>
      </c>
      <c r="F21" s="27"/>
      <c r="G21" s="27"/>
      <c r="H21" s="27"/>
      <c r="I21" s="24" t="s">
        <v>23</v>
      </c>
      <c r="J21" s="22" t="str">
        <f>IF('Rekapitulace stavby'!AN17="","",'Rekapitulace stavby'!AN17)</f>
        <v/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 x14ac:dyDescent="0.2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 x14ac:dyDescent="0.2">
      <c r="A23" s="27"/>
      <c r="B23" s="28"/>
      <c r="C23" s="27"/>
      <c r="D23" s="24" t="s">
        <v>27</v>
      </c>
      <c r="E23" s="27"/>
      <c r="F23" s="27"/>
      <c r="G23" s="27"/>
      <c r="H23" s="27"/>
      <c r="I23" s="24" t="s">
        <v>22</v>
      </c>
      <c r="J23" s="22" t="str">
        <f>IF('Rekapitulace stavby'!AN19="","",'Rekapitulace stavby'!AN19)</f>
        <v/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 x14ac:dyDescent="0.2">
      <c r="A24" s="27"/>
      <c r="B24" s="28"/>
      <c r="C24" s="27"/>
      <c r="D24" s="27"/>
      <c r="E24" s="22" t="str">
        <f>IF('Rekapitulace stavby'!E20="","",'Rekapitulace stavby'!E20)</f>
        <v xml:space="preserve"> </v>
      </c>
      <c r="F24" s="27"/>
      <c r="G24" s="27"/>
      <c r="H24" s="27"/>
      <c r="I24" s="24" t="s">
        <v>23</v>
      </c>
      <c r="J24" s="22" t="str">
        <f>IF('Rekapitulace stavby'!AN20="","",'Rekapitulace stavby'!AN20)</f>
        <v/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 x14ac:dyDescent="0.2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 x14ac:dyDescent="0.2">
      <c r="A26" s="27"/>
      <c r="B26" s="28"/>
      <c r="C26" s="27"/>
      <c r="D26" s="24" t="s">
        <v>28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 x14ac:dyDescent="0.2">
      <c r="A27" s="90"/>
      <c r="B27" s="91"/>
      <c r="C27" s="90"/>
      <c r="D27" s="90"/>
      <c r="E27" s="206" t="s">
        <v>1</v>
      </c>
      <c r="F27" s="206"/>
      <c r="G27" s="206"/>
      <c r="H27" s="206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" customHeight="1" x14ac:dyDescent="0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 x14ac:dyDescent="0.2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 x14ac:dyDescent="0.2">
      <c r="A30" s="27"/>
      <c r="B30" s="28"/>
      <c r="C30" s="27"/>
      <c r="D30" s="93" t="s">
        <v>29</v>
      </c>
      <c r="E30" s="27"/>
      <c r="F30" s="27"/>
      <c r="G30" s="27"/>
      <c r="H30" s="27"/>
      <c r="I30" s="27"/>
      <c r="J30" s="66">
        <f>ROUND(J120,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 x14ac:dyDescent="0.2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 x14ac:dyDescent="0.2">
      <c r="A32" s="27"/>
      <c r="B32" s="28"/>
      <c r="C32" s="27"/>
      <c r="D32" s="27"/>
      <c r="E32" s="27"/>
      <c r="F32" s="31" t="s">
        <v>31</v>
      </c>
      <c r="G32" s="27"/>
      <c r="H32" s="27"/>
      <c r="I32" s="31" t="s">
        <v>30</v>
      </c>
      <c r="J32" s="31" t="s">
        <v>32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 x14ac:dyDescent="0.2">
      <c r="A33" s="27"/>
      <c r="B33" s="28"/>
      <c r="C33" s="27"/>
      <c r="D33" s="94" t="s">
        <v>33</v>
      </c>
      <c r="E33" s="24" t="s">
        <v>34</v>
      </c>
      <c r="F33" s="95">
        <f>ROUND((SUM(BE120:BE158)),  2)</f>
        <v>0</v>
      </c>
      <c r="G33" s="27"/>
      <c r="H33" s="27"/>
      <c r="I33" s="96">
        <v>0.21</v>
      </c>
      <c r="J33" s="95">
        <f>ROUND(((SUM(BE120:BE158))*I33),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 x14ac:dyDescent="0.2">
      <c r="A34" s="27"/>
      <c r="B34" s="28"/>
      <c r="C34" s="27"/>
      <c r="D34" s="27"/>
      <c r="E34" s="24" t="s">
        <v>35</v>
      </c>
      <c r="F34" s="95">
        <f>ROUND((SUM(BF120:BF158)),  2)</f>
        <v>0</v>
      </c>
      <c r="G34" s="27"/>
      <c r="H34" s="27"/>
      <c r="I34" s="96">
        <v>0.15</v>
      </c>
      <c r="J34" s="95">
        <f>ROUND(((SUM(BF120:BF158))*I34),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 x14ac:dyDescent="0.2">
      <c r="A35" s="27"/>
      <c r="B35" s="28"/>
      <c r="C35" s="27"/>
      <c r="D35" s="27"/>
      <c r="E35" s="24" t="s">
        <v>36</v>
      </c>
      <c r="F35" s="95">
        <f>ROUND((SUM(BG120:BG158)),  2)</f>
        <v>0</v>
      </c>
      <c r="G35" s="27"/>
      <c r="H35" s="27"/>
      <c r="I35" s="96">
        <v>0.21</v>
      </c>
      <c r="J35" s="95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 x14ac:dyDescent="0.2">
      <c r="A36" s="27"/>
      <c r="B36" s="28"/>
      <c r="C36" s="27"/>
      <c r="D36" s="27"/>
      <c r="E36" s="24" t="s">
        <v>37</v>
      </c>
      <c r="F36" s="95">
        <f>ROUND((SUM(BH120:BH158)),  2)</f>
        <v>0</v>
      </c>
      <c r="G36" s="27"/>
      <c r="H36" s="27"/>
      <c r="I36" s="96">
        <v>0.15</v>
      </c>
      <c r="J36" s="95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 x14ac:dyDescent="0.2">
      <c r="A37" s="27"/>
      <c r="B37" s="28"/>
      <c r="C37" s="27"/>
      <c r="D37" s="27"/>
      <c r="E37" s="24" t="s">
        <v>38</v>
      </c>
      <c r="F37" s="95">
        <f>ROUND((SUM(BI120:BI158)),  2)</f>
        <v>0</v>
      </c>
      <c r="G37" s="27"/>
      <c r="H37" s="27"/>
      <c r="I37" s="96">
        <v>0</v>
      </c>
      <c r="J37" s="95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 x14ac:dyDescent="0.2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 x14ac:dyDescent="0.2">
      <c r="A39" s="27"/>
      <c r="B39" s="28"/>
      <c r="C39" s="97"/>
      <c r="D39" s="98" t="s">
        <v>39</v>
      </c>
      <c r="E39" s="55"/>
      <c r="F39" s="55"/>
      <c r="G39" s="99" t="s">
        <v>40</v>
      </c>
      <c r="H39" s="100" t="s">
        <v>41</v>
      </c>
      <c r="I39" s="55"/>
      <c r="J39" s="101">
        <f>SUM(J30:J37)</f>
        <v>0</v>
      </c>
      <c r="K39" s="102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 x14ac:dyDescent="0.2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 x14ac:dyDescent="0.2">
      <c r="B41" s="18"/>
      <c r="L41" s="18"/>
    </row>
    <row r="42" spans="1:31" s="1" customFormat="1" ht="14.4" customHeight="1" x14ac:dyDescent="0.2">
      <c r="B42" s="18"/>
      <c r="L42" s="18"/>
    </row>
    <row r="43" spans="1:31" s="1" customFormat="1" ht="14.4" customHeight="1" x14ac:dyDescent="0.2">
      <c r="B43" s="18"/>
      <c r="L43" s="18"/>
    </row>
    <row r="44" spans="1:31" s="1" customFormat="1" ht="14.4" customHeight="1" x14ac:dyDescent="0.2">
      <c r="B44" s="18"/>
      <c r="L44" s="18"/>
    </row>
    <row r="45" spans="1:31" s="1" customFormat="1" ht="14.4" customHeight="1" x14ac:dyDescent="0.2">
      <c r="B45" s="18"/>
      <c r="L45" s="18"/>
    </row>
    <row r="46" spans="1:31" s="1" customFormat="1" ht="14.4" customHeight="1" x14ac:dyDescent="0.2">
      <c r="B46" s="18"/>
      <c r="L46" s="18"/>
    </row>
    <row r="47" spans="1:31" s="1" customFormat="1" ht="14.4" customHeight="1" x14ac:dyDescent="0.2">
      <c r="B47" s="18"/>
      <c r="L47" s="18"/>
    </row>
    <row r="48" spans="1:31" s="1" customFormat="1" ht="14.4" customHeight="1" x14ac:dyDescent="0.2">
      <c r="B48" s="18"/>
      <c r="L48" s="18"/>
    </row>
    <row r="49" spans="1:31" s="1" customFormat="1" ht="14.4" customHeight="1" x14ac:dyDescent="0.2">
      <c r="B49" s="18"/>
      <c r="L49" s="18"/>
    </row>
    <row r="50" spans="1:31" s="2" customFormat="1" ht="14.4" customHeight="1" x14ac:dyDescent="0.2">
      <c r="B50" s="37"/>
      <c r="D50" s="38" t="s">
        <v>42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 x14ac:dyDescent="0.2">
      <c r="B51" s="18"/>
      <c r="L51" s="18"/>
    </row>
    <row r="52" spans="1:31" x14ac:dyDescent="0.2">
      <c r="B52" s="18"/>
      <c r="L52" s="18"/>
    </row>
    <row r="53" spans="1:31" x14ac:dyDescent="0.2">
      <c r="B53" s="18"/>
      <c r="L53" s="18"/>
    </row>
    <row r="54" spans="1:31" x14ac:dyDescent="0.2">
      <c r="B54" s="18"/>
      <c r="L54" s="18"/>
    </row>
    <row r="55" spans="1:31" x14ac:dyDescent="0.2">
      <c r="B55" s="18"/>
      <c r="L55" s="18"/>
    </row>
    <row r="56" spans="1:31" x14ac:dyDescent="0.2">
      <c r="B56" s="18"/>
      <c r="L56" s="18"/>
    </row>
    <row r="57" spans="1:31" x14ac:dyDescent="0.2">
      <c r="B57" s="18"/>
      <c r="L57" s="18"/>
    </row>
    <row r="58" spans="1:31" x14ac:dyDescent="0.2">
      <c r="B58" s="18"/>
      <c r="L58" s="18"/>
    </row>
    <row r="59" spans="1:31" x14ac:dyDescent="0.2">
      <c r="B59" s="18"/>
      <c r="L59" s="18"/>
    </row>
    <row r="60" spans="1:31" x14ac:dyDescent="0.2">
      <c r="B60" s="18"/>
      <c r="L60" s="18"/>
    </row>
    <row r="61" spans="1:31" s="2" customFormat="1" ht="13.2" x14ac:dyDescent="0.2">
      <c r="A61" s="27"/>
      <c r="B61" s="28"/>
      <c r="C61" s="27"/>
      <c r="D61" s="40" t="s">
        <v>44</v>
      </c>
      <c r="E61" s="30"/>
      <c r="F61" s="103" t="s">
        <v>45</v>
      </c>
      <c r="G61" s="40" t="s">
        <v>44</v>
      </c>
      <c r="H61" s="30"/>
      <c r="I61" s="30"/>
      <c r="J61" s="104" t="s">
        <v>45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x14ac:dyDescent="0.2">
      <c r="B62" s="18"/>
      <c r="L62" s="18"/>
    </row>
    <row r="63" spans="1:31" x14ac:dyDescent="0.2">
      <c r="B63" s="18"/>
      <c r="L63" s="18"/>
    </row>
    <row r="64" spans="1:31" x14ac:dyDescent="0.2">
      <c r="B64" s="18"/>
      <c r="L64" s="18"/>
    </row>
    <row r="65" spans="1:31" s="2" customFormat="1" ht="13.2" x14ac:dyDescent="0.2">
      <c r="A65" s="27"/>
      <c r="B65" s="28"/>
      <c r="C65" s="27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 x14ac:dyDescent="0.2">
      <c r="B66" s="18"/>
      <c r="L66" s="18"/>
    </row>
    <row r="67" spans="1:31" x14ac:dyDescent="0.2">
      <c r="B67" s="18"/>
      <c r="L67" s="18"/>
    </row>
    <row r="68" spans="1:31" x14ac:dyDescent="0.2">
      <c r="B68" s="18"/>
      <c r="L68" s="18"/>
    </row>
    <row r="69" spans="1:31" x14ac:dyDescent="0.2">
      <c r="B69" s="18"/>
      <c r="L69" s="18"/>
    </row>
    <row r="70" spans="1:31" x14ac:dyDescent="0.2">
      <c r="B70" s="18"/>
      <c r="L70" s="18"/>
    </row>
    <row r="71" spans="1:31" x14ac:dyDescent="0.2">
      <c r="B71" s="18"/>
      <c r="L71" s="18"/>
    </row>
    <row r="72" spans="1:31" x14ac:dyDescent="0.2">
      <c r="B72" s="18"/>
      <c r="L72" s="18"/>
    </row>
    <row r="73" spans="1:31" x14ac:dyDescent="0.2">
      <c r="B73" s="18"/>
      <c r="L73" s="18"/>
    </row>
    <row r="74" spans="1:31" x14ac:dyDescent="0.2">
      <c r="B74" s="18"/>
      <c r="L74" s="18"/>
    </row>
    <row r="75" spans="1:31" x14ac:dyDescent="0.2">
      <c r="B75" s="18"/>
      <c r="L75" s="18"/>
    </row>
    <row r="76" spans="1:31" s="2" customFormat="1" ht="13.2" x14ac:dyDescent="0.2">
      <c r="A76" s="27"/>
      <c r="B76" s="28"/>
      <c r="C76" s="27"/>
      <c r="D76" s="40" t="s">
        <v>44</v>
      </c>
      <c r="E76" s="30"/>
      <c r="F76" s="103" t="s">
        <v>45</v>
      </c>
      <c r="G76" s="40" t="s">
        <v>44</v>
      </c>
      <c r="H76" s="30"/>
      <c r="I76" s="30"/>
      <c r="J76" s="104" t="s">
        <v>45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 x14ac:dyDescent="0.2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 x14ac:dyDescent="0.2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 x14ac:dyDescent="0.2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 x14ac:dyDescent="0.2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 x14ac:dyDescent="0.2">
      <c r="A84" s="27"/>
      <c r="B84" s="28"/>
      <c r="C84" s="24" t="s">
        <v>14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 x14ac:dyDescent="0.2">
      <c r="A85" s="27"/>
      <c r="B85" s="28"/>
      <c r="C85" s="27"/>
      <c r="D85" s="27"/>
      <c r="E85" s="211" t="str">
        <f>E7</f>
        <v>Rozpočty</v>
      </c>
      <c r="F85" s="212"/>
      <c r="G85" s="212"/>
      <c r="H85" s="212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 x14ac:dyDescent="0.2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 x14ac:dyDescent="0.2">
      <c r="A87" s="27"/>
      <c r="B87" s="28"/>
      <c r="C87" s="27"/>
      <c r="D87" s="27"/>
      <c r="E87" s="188" t="str">
        <f>E9</f>
        <v>08 - MŠ Komerční, terasa</v>
      </c>
      <c r="F87" s="210"/>
      <c r="G87" s="210"/>
      <c r="H87" s="210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 x14ac:dyDescent="0.2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 x14ac:dyDescent="0.2">
      <c r="A89" s="27"/>
      <c r="B89" s="28"/>
      <c r="C89" s="24" t="s">
        <v>18</v>
      </c>
      <c r="D89" s="27"/>
      <c r="E89" s="27"/>
      <c r="F89" s="22" t="str">
        <f>F12</f>
        <v xml:space="preserve"> </v>
      </c>
      <c r="G89" s="27"/>
      <c r="H89" s="27"/>
      <c r="I89" s="24" t="s">
        <v>20</v>
      </c>
      <c r="J89" s="50"/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 x14ac:dyDescent="0.2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 x14ac:dyDescent="0.2">
      <c r="A91" s="27"/>
      <c r="B91" s="28"/>
      <c r="C91" s="24" t="s">
        <v>21</v>
      </c>
      <c r="D91" s="27"/>
      <c r="E91" s="27"/>
      <c r="F91" s="22" t="str">
        <f>E15</f>
        <v xml:space="preserve"> </v>
      </c>
      <c r="G91" s="27"/>
      <c r="H91" s="27"/>
      <c r="I91" s="24" t="s">
        <v>25</v>
      </c>
      <c r="J91" s="25" t="str">
        <f>E21</f>
        <v xml:space="preserve"> 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 x14ac:dyDescent="0.2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27</v>
      </c>
      <c r="J92" s="25" t="str">
        <f>E24</f>
        <v xml:space="preserve"> </v>
      </c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 x14ac:dyDescent="0.2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 x14ac:dyDescent="0.2">
      <c r="A94" s="27"/>
      <c r="B94" s="28"/>
      <c r="C94" s="105" t="s">
        <v>87</v>
      </c>
      <c r="D94" s="97"/>
      <c r="E94" s="97"/>
      <c r="F94" s="97"/>
      <c r="G94" s="97"/>
      <c r="H94" s="97"/>
      <c r="I94" s="97"/>
      <c r="J94" s="106" t="s">
        <v>88</v>
      </c>
      <c r="K94" s="97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 x14ac:dyDescent="0.2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 x14ac:dyDescent="0.2">
      <c r="A96" s="27"/>
      <c r="B96" s="28"/>
      <c r="C96" s="107" t="s">
        <v>89</v>
      </c>
      <c r="D96" s="27"/>
      <c r="E96" s="27"/>
      <c r="F96" s="27"/>
      <c r="G96" s="27"/>
      <c r="H96" s="27"/>
      <c r="I96" s="27"/>
      <c r="J96" s="66">
        <f>J120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" customHeight="1" x14ac:dyDescent="0.2">
      <c r="B97" s="108"/>
      <c r="D97" s="109" t="s">
        <v>91</v>
      </c>
      <c r="E97" s="110"/>
      <c r="F97" s="110"/>
      <c r="G97" s="110"/>
      <c r="H97" s="110"/>
      <c r="I97" s="110"/>
      <c r="J97" s="111">
        <f>J121</f>
        <v>0</v>
      </c>
      <c r="L97" s="108"/>
    </row>
    <row r="98" spans="1:31" s="10" customFormat="1" ht="19.95" customHeight="1" x14ac:dyDescent="0.2">
      <c r="B98" s="112"/>
      <c r="D98" s="113" t="s">
        <v>92</v>
      </c>
      <c r="E98" s="114"/>
      <c r="F98" s="114"/>
      <c r="G98" s="114"/>
      <c r="H98" s="114"/>
      <c r="I98" s="114"/>
      <c r="J98" s="115">
        <f>J122</f>
        <v>0</v>
      </c>
      <c r="L98" s="112"/>
    </row>
    <row r="99" spans="1:31" s="9" customFormat="1" ht="24.9" customHeight="1" x14ac:dyDescent="0.2">
      <c r="B99" s="108"/>
      <c r="D99" s="109" t="s">
        <v>93</v>
      </c>
      <c r="E99" s="110"/>
      <c r="F99" s="110"/>
      <c r="G99" s="110"/>
      <c r="H99" s="110"/>
      <c r="I99" s="110"/>
      <c r="J99" s="111">
        <f>J132</f>
        <v>0</v>
      </c>
      <c r="L99" s="108"/>
    </row>
    <row r="100" spans="1:31" s="10" customFormat="1" ht="19.95" customHeight="1" x14ac:dyDescent="0.2">
      <c r="B100" s="112"/>
      <c r="D100" s="113" t="s">
        <v>95</v>
      </c>
      <c r="E100" s="114"/>
      <c r="F100" s="114"/>
      <c r="G100" s="114"/>
      <c r="H100" s="114"/>
      <c r="I100" s="114"/>
      <c r="J100" s="115">
        <f>J133</f>
        <v>0</v>
      </c>
      <c r="L100" s="112"/>
    </row>
    <row r="101" spans="1:31" s="2" customFormat="1" ht="21.75" customHeight="1" x14ac:dyDescent="0.2">
      <c r="A101" s="27"/>
      <c r="B101" s="28"/>
      <c r="C101" s="27"/>
      <c r="D101" s="27"/>
      <c r="E101" s="27"/>
      <c r="F101" s="27"/>
      <c r="G101" s="27"/>
      <c r="H101" s="27"/>
      <c r="I101" s="27"/>
      <c r="J101" s="27"/>
      <c r="K101" s="27"/>
      <c r="L101" s="3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</row>
    <row r="102" spans="1:31" s="2" customFormat="1" ht="6.9" customHeight="1" x14ac:dyDescent="0.2">
      <c r="A102" s="27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</row>
    <row r="106" spans="1:31" s="2" customFormat="1" ht="6.9" customHeight="1" x14ac:dyDescent="0.2">
      <c r="A106" s="27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24.9" customHeight="1" x14ac:dyDescent="0.2">
      <c r="A107" s="27"/>
      <c r="B107" s="28"/>
      <c r="C107" s="19" t="s">
        <v>96</v>
      </c>
      <c r="D107" s="27"/>
      <c r="E107" s="27"/>
      <c r="F107" s="27"/>
      <c r="G107" s="27"/>
      <c r="H107" s="27"/>
      <c r="I107" s="27"/>
      <c r="J107" s="27"/>
      <c r="K107" s="27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2" customFormat="1" ht="6.9" customHeight="1" x14ac:dyDescent="0.2">
      <c r="A108" s="27"/>
      <c r="B108" s="28"/>
      <c r="C108" s="27"/>
      <c r="D108" s="27"/>
      <c r="E108" s="27"/>
      <c r="F108" s="27"/>
      <c r="G108" s="27"/>
      <c r="H108" s="27"/>
      <c r="I108" s="27"/>
      <c r="J108" s="27"/>
      <c r="K108" s="27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12" customHeight="1" x14ac:dyDescent="0.2">
      <c r="A109" s="27"/>
      <c r="B109" s="28"/>
      <c r="C109" s="24" t="s">
        <v>14</v>
      </c>
      <c r="D109" s="27"/>
      <c r="E109" s="27"/>
      <c r="F109" s="27"/>
      <c r="G109" s="27"/>
      <c r="H109" s="27"/>
      <c r="I109" s="27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16.5" customHeight="1" x14ac:dyDescent="0.2">
      <c r="A110" s="27"/>
      <c r="B110" s="28"/>
      <c r="C110" s="27"/>
      <c r="D110" s="27"/>
      <c r="E110" s="211" t="str">
        <f>E7</f>
        <v>Rozpočty</v>
      </c>
      <c r="F110" s="212"/>
      <c r="G110" s="212"/>
      <c r="H110" s="212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12" customHeight="1" x14ac:dyDescent="0.2">
      <c r="A111" s="27"/>
      <c r="B111" s="28"/>
      <c r="C111" s="24" t="s">
        <v>84</v>
      </c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6.5" customHeight="1" x14ac:dyDescent="0.2">
      <c r="A112" s="27"/>
      <c r="B112" s="28"/>
      <c r="C112" s="27"/>
      <c r="D112" s="27"/>
      <c r="E112" s="188" t="str">
        <f>E9</f>
        <v>08 - MŠ Komerční, terasa</v>
      </c>
      <c r="F112" s="210"/>
      <c r="G112" s="210"/>
      <c r="H112" s="210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6.9" customHeight="1" x14ac:dyDescent="0.2">
      <c r="A113" s="27"/>
      <c r="B113" s="28"/>
      <c r="C113" s="27"/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 x14ac:dyDescent="0.2">
      <c r="A114" s="27"/>
      <c r="B114" s="28"/>
      <c r="C114" s="24" t="s">
        <v>18</v>
      </c>
      <c r="D114" s="27"/>
      <c r="E114" s="27"/>
      <c r="F114" s="22" t="str">
        <f>F12</f>
        <v xml:space="preserve"> </v>
      </c>
      <c r="G114" s="27"/>
      <c r="H114" s="27"/>
      <c r="I114" s="24" t="s">
        <v>20</v>
      </c>
      <c r="J114" s="50" t="str">
        <f>IF(J12="","",J12)</f>
        <v/>
      </c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6.9" customHeight="1" x14ac:dyDescent="0.2">
      <c r="A115" s="27"/>
      <c r="B115" s="28"/>
      <c r="C115" s="27"/>
      <c r="D115" s="27"/>
      <c r="E115" s="27"/>
      <c r="F115" s="27"/>
      <c r="G115" s="27"/>
      <c r="H115" s="27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5.15" customHeight="1" x14ac:dyDescent="0.2">
      <c r="A116" s="27"/>
      <c r="B116" s="28"/>
      <c r="C116" s="24" t="s">
        <v>21</v>
      </c>
      <c r="D116" s="27"/>
      <c r="E116" s="27"/>
      <c r="F116" s="22" t="str">
        <f>E15</f>
        <v xml:space="preserve"> </v>
      </c>
      <c r="G116" s="27"/>
      <c r="H116" s="27"/>
      <c r="I116" s="24" t="s">
        <v>25</v>
      </c>
      <c r="J116" s="25" t="str">
        <f>E21</f>
        <v xml:space="preserve"> </v>
      </c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5.15" customHeight="1" x14ac:dyDescent="0.2">
      <c r="A117" s="27"/>
      <c r="B117" s="28"/>
      <c r="C117" s="24" t="s">
        <v>24</v>
      </c>
      <c r="D117" s="27"/>
      <c r="E117" s="27"/>
      <c r="F117" s="22" t="str">
        <f>IF(E18="","",E18)</f>
        <v xml:space="preserve"> </v>
      </c>
      <c r="G117" s="27"/>
      <c r="H117" s="27"/>
      <c r="I117" s="24" t="s">
        <v>27</v>
      </c>
      <c r="J117" s="25" t="str">
        <f>E24</f>
        <v xml:space="preserve"> </v>
      </c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0.35" customHeight="1" x14ac:dyDescent="0.2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11" customFormat="1" ht="29.25" customHeight="1" x14ac:dyDescent="0.2">
      <c r="A119" s="116"/>
      <c r="B119" s="117"/>
      <c r="C119" s="118" t="s">
        <v>97</v>
      </c>
      <c r="D119" s="119" t="s">
        <v>54</v>
      </c>
      <c r="E119" s="119" t="s">
        <v>50</v>
      </c>
      <c r="F119" s="119" t="s">
        <v>51</v>
      </c>
      <c r="G119" s="119" t="s">
        <v>98</v>
      </c>
      <c r="H119" s="119" t="s">
        <v>99</v>
      </c>
      <c r="I119" s="119" t="s">
        <v>100</v>
      </c>
      <c r="J119" s="119" t="s">
        <v>88</v>
      </c>
      <c r="K119" s="120" t="s">
        <v>101</v>
      </c>
      <c r="L119" s="121"/>
      <c r="M119" s="57" t="s">
        <v>1</v>
      </c>
      <c r="N119" s="58" t="s">
        <v>33</v>
      </c>
      <c r="O119" s="58" t="s">
        <v>102</v>
      </c>
      <c r="P119" s="58" t="s">
        <v>103</v>
      </c>
      <c r="Q119" s="58" t="s">
        <v>104</v>
      </c>
      <c r="R119" s="58" t="s">
        <v>105</v>
      </c>
      <c r="S119" s="58" t="s">
        <v>106</v>
      </c>
      <c r="T119" s="59" t="s">
        <v>107</v>
      </c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</row>
    <row r="120" spans="1:65" s="2" customFormat="1" ht="22.95" customHeight="1" x14ac:dyDescent="0.3">
      <c r="A120" s="27"/>
      <c r="B120" s="28"/>
      <c r="C120" s="64" t="s">
        <v>108</v>
      </c>
      <c r="D120" s="27"/>
      <c r="E120" s="27"/>
      <c r="F120" s="27"/>
      <c r="G120" s="27"/>
      <c r="H120" s="27"/>
      <c r="I120" s="27"/>
      <c r="J120" s="122">
        <f>BK120</f>
        <v>0</v>
      </c>
      <c r="K120" s="27"/>
      <c r="L120" s="28"/>
      <c r="M120" s="60"/>
      <c r="N120" s="51"/>
      <c r="O120" s="61"/>
      <c r="P120" s="123">
        <f>P121+P132</f>
        <v>59.688958999999997</v>
      </c>
      <c r="Q120" s="61"/>
      <c r="R120" s="123">
        <f>R121+R132</f>
        <v>1.1508523999999998</v>
      </c>
      <c r="S120" s="61"/>
      <c r="T120" s="124">
        <f>T121+T132</f>
        <v>2.3187795999999996</v>
      </c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T120" s="15" t="s">
        <v>68</v>
      </c>
      <c r="AU120" s="15" t="s">
        <v>90</v>
      </c>
      <c r="BK120" s="125">
        <f>BK121+BK132</f>
        <v>0</v>
      </c>
    </row>
    <row r="121" spans="1:65" s="12" customFormat="1" ht="25.95" customHeight="1" x14ac:dyDescent="0.25">
      <c r="B121" s="126"/>
      <c r="D121" s="127" t="s">
        <v>68</v>
      </c>
      <c r="E121" s="128" t="s">
        <v>109</v>
      </c>
      <c r="F121" s="128" t="s">
        <v>110</v>
      </c>
      <c r="J121" s="129">
        <f>BK121</f>
        <v>0</v>
      </c>
      <c r="L121" s="126"/>
      <c r="M121" s="130"/>
      <c r="N121" s="131"/>
      <c r="O121" s="131"/>
      <c r="P121" s="132">
        <f>P122</f>
        <v>6.0966510000000005</v>
      </c>
      <c r="Q121" s="131"/>
      <c r="R121" s="132">
        <f>R122</f>
        <v>0</v>
      </c>
      <c r="S121" s="131"/>
      <c r="T121" s="133">
        <f>T122</f>
        <v>0</v>
      </c>
      <c r="AR121" s="127" t="s">
        <v>77</v>
      </c>
      <c r="AT121" s="134" t="s">
        <v>68</v>
      </c>
      <c r="AU121" s="134" t="s">
        <v>69</v>
      </c>
      <c r="AY121" s="127" t="s">
        <v>111</v>
      </c>
      <c r="BK121" s="135">
        <f>BK122</f>
        <v>0</v>
      </c>
    </row>
    <row r="122" spans="1:65" s="12" customFormat="1" ht="22.95" customHeight="1" x14ac:dyDescent="0.25">
      <c r="B122" s="126"/>
      <c r="D122" s="127" t="s">
        <v>68</v>
      </c>
      <c r="E122" s="136" t="s">
        <v>112</v>
      </c>
      <c r="F122" s="136" t="s">
        <v>113</v>
      </c>
      <c r="J122" s="137">
        <f>BK122</f>
        <v>0</v>
      </c>
      <c r="L122" s="126"/>
      <c r="M122" s="130"/>
      <c r="N122" s="131"/>
      <c r="O122" s="131"/>
      <c r="P122" s="132">
        <f>SUM(P123:P131)</f>
        <v>6.0966510000000005</v>
      </c>
      <c r="Q122" s="131"/>
      <c r="R122" s="132">
        <f>SUM(R123:R131)</f>
        <v>0</v>
      </c>
      <c r="S122" s="131"/>
      <c r="T122" s="133">
        <f>SUM(T123:T131)</f>
        <v>0</v>
      </c>
      <c r="AR122" s="127" t="s">
        <v>77</v>
      </c>
      <c r="AT122" s="134" t="s">
        <v>68</v>
      </c>
      <c r="AU122" s="134" t="s">
        <v>77</v>
      </c>
      <c r="AY122" s="127" t="s">
        <v>111</v>
      </c>
      <c r="BK122" s="135">
        <f>SUM(BK123:BK131)</f>
        <v>0</v>
      </c>
    </row>
    <row r="123" spans="1:65" s="2" customFormat="1" ht="24.15" customHeight="1" x14ac:dyDescent="0.2">
      <c r="A123" s="27"/>
      <c r="B123" s="138"/>
      <c r="C123" s="139" t="s">
        <v>77</v>
      </c>
      <c r="D123" s="139" t="s">
        <v>114</v>
      </c>
      <c r="E123" s="140" t="s">
        <v>115</v>
      </c>
      <c r="F123" s="141" t="s">
        <v>116</v>
      </c>
      <c r="G123" s="142" t="s">
        <v>117</v>
      </c>
      <c r="H123" s="143">
        <v>2.319</v>
      </c>
      <c r="I123" s="144"/>
      <c r="J123" s="144">
        <f>ROUND(I123*H123,2)</f>
        <v>0</v>
      </c>
      <c r="K123" s="141"/>
      <c r="L123" s="28"/>
      <c r="M123" s="145" t="s">
        <v>1</v>
      </c>
      <c r="N123" s="146" t="s">
        <v>34</v>
      </c>
      <c r="O123" s="147">
        <v>2.42</v>
      </c>
      <c r="P123" s="147">
        <f>O123*H123</f>
        <v>5.61198</v>
      </c>
      <c r="Q123" s="147">
        <v>0</v>
      </c>
      <c r="R123" s="147">
        <f>Q123*H123</f>
        <v>0</v>
      </c>
      <c r="S123" s="147">
        <v>0</v>
      </c>
      <c r="T123" s="148">
        <f>S123*H123</f>
        <v>0</v>
      </c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R123" s="149" t="s">
        <v>118</v>
      </c>
      <c r="AT123" s="149" t="s">
        <v>114</v>
      </c>
      <c r="AU123" s="149" t="s">
        <v>79</v>
      </c>
      <c r="AY123" s="15" t="s">
        <v>111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5" t="s">
        <v>77</v>
      </c>
      <c r="BK123" s="150">
        <f>ROUND(I123*H123,2)</f>
        <v>0</v>
      </c>
      <c r="BL123" s="15" t="s">
        <v>118</v>
      </c>
      <c r="BM123" s="149" t="s">
        <v>218</v>
      </c>
    </row>
    <row r="124" spans="1:65" s="2" customFormat="1" x14ac:dyDescent="0.2">
      <c r="A124" s="27"/>
      <c r="B124" s="28"/>
      <c r="C124" s="27"/>
      <c r="D124" s="151" t="s">
        <v>120</v>
      </c>
      <c r="E124" s="27"/>
      <c r="F124" s="152" t="s">
        <v>121</v>
      </c>
      <c r="G124" s="27"/>
      <c r="H124" s="27"/>
      <c r="I124" s="27"/>
      <c r="J124" s="27"/>
      <c r="K124" s="27"/>
      <c r="L124" s="28"/>
      <c r="M124" s="153"/>
      <c r="N124" s="154"/>
      <c r="O124" s="53"/>
      <c r="P124" s="53"/>
      <c r="Q124" s="53"/>
      <c r="R124" s="53"/>
      <c r="S124" s="53"/>
      <c r="T124" s="54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T124" s="15" t="s">
        <v>120</v>
      </c>
      <c r="AU124" s="15" t="s">
        <v>79</v>
      </c>
    </row>
    <row r="125" spans="1:65" s="2" customFormat="1" ht="24.15" customHeight="1" x14ac:dyDescent="0.2">
      <c r="A125" s="27"/>
      <c r="B125" s="138"/>
      <c r="C125" s="139" t="s">
        <v>79</v>
      </c>
      <c r="D125" s="139" t="s">
        <v>114</v>
      </c>
      <c r="E125" s="140" t="s">
        <v>122</v>
      </c>
      <c r="F125" s="141" t="s">
        <v>123</v>
      </c>
      <c r="G125" s="142" t="s">
        <v>117</v>
      </c>
      <c r="H125" s="143">
        <v>2.319</v>
      </c>
      <c r="I125" s="144"/>
      <c r="J125" s="144">
        <f>ROUND(I125*H125,2)</f>
        <v>0</v>
      </c>
      <c r="K125" s="141"/>
      <c r="L125" s="28"/>
      <c r="M125" s="145" t="s">
        <v>1</v>
      </c>
      <c r="N125" s="146" t="s">
        <v>34</v>
      </c>
      <c r="O125" s="147">
        <v>0.125</v>
      </c>
      <c r="P125" s="147">
        <f>O125*H125</f>
        <v>0.28987499999999999</v>
      </c>
      <c r="Q125" s="147">
        <v>0</v>
      </c>
      <c r="R125" s="147">
        <f>Q125*H125</f>
        <v>0</v>
      </c>
      <c r="S125" s="147">
        <v>0</v>
      </c>
      <c r="T125" s="148">
        <f>S125*H125</f>
        <v>0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R125" s="149" t="s">
        <v>118</v>
      </c>
      <c r="AT125" s="149" t="s">
        <v>114</v>
      </c>
      <c r="AU125" s="149" t="s">
        <v>79</v>
      </c>
      <c r="AY125" s="15" t="s">
        <v>111</v>
      </c>
      <c r="BE125" s="150">
        <f>IF(N125="základní",J125,0)</f>
        <v>0</v>
      </c>
      <c r="BF125" s="150">
        <f>IF(N125="snížená",J125,0)</f>
        <v>0</v>
      </c>
      <c r="BG125" s="150">
        <f>IF(N125="zákl. přenesená",J125,0)</f>
        <v>0</v>
      </c>
      <c r="BH125" s="150">
        <f>IF(N125="sníž. přenesená",J125,0)</f>
        <v>0</v>
      </c>
      <c r="BI125" s="150">
        <f>IF(N125="nulová",J125,0)</f>
        <v>0</v>
      </c>
      <c r="BJ125" s="15" t="s">
        <v>77</v>
      </c>
      <c r="BK125" s="150">
        <f>ROUND(I125*H125,2)</f>
        <v>0</v>
      </c>
      <c r="BL125" s="15" t="s">
        <v>118</v>
      </c>
      <c r="BM125" s="149" t="s">
        <v>219</v>
      </c>
    </row>
    <row r="126" spans="1:65" s="2" customFormat="1" x14ac:dyDescent="0.2">
      <c r="A126" s="27"/>
      <c r="B126" s="28"/>
      <c r="C126" s="27"/>
      <c r="D126" s="151" t="s">
        <v>120</v>
      </c>
      <c r="E126" s="27"/>
      <c r="F126" s="152" t="s">
        <v>125</v>
      </c>
      <c r="G126" s="27"/>
      <c r="H126" s="27"/>
      <c r="I126" s="27"/>
      <c r="J126" s="27"/>
      <c r="K126" s="27"/>
      <c r="L126" s="28"/>
      <c r="M126" s="153"/>
      <c r="N126" s="154"/>
      <c r="O126" s="53"/>
      <c r="P126" s="53"/>
      <c r="Q126" s="53"/>
      <c r="R126" s="53"/>
      <c r="S126" s="53"/>
      <c r="T126" s="54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T126" s="15" t="s">
        <v>120</v>
      </c>
      <c r="AU126" s="15" t="s">
        <v>79</v>
      </c>
    </row>
    <row r="127" spans="1:65" s="2" customFormat="1" ht="24.15" customHeight="1" x14ac:dyDescent="0.2">
      <c r="A127" s="27"/>
      <c r="B127" s="138"/>
      <c r="C127" s="139" t="s">
        <v>126</v>
      </c>
      <c r="D127" s="139" t="s">
        <v>114</v>
      </c>
      <c r="E127" s="140" t="s">
        <v>127</v>
      </c>
      <c r="F127" s="141" t="s">
        <v>128</v>
      </c>
      <c r="G127" s="142" t="s">
        <v>117</v>
      </c>
      <c r="H127" s="143">
        <v>32.466000000000001</v>
      </c>
      <c r="I127" s="144"/>
      <c r="J127" s="144">
        <f>ROUND(I127*H127,2)</f>
        <v>0</v>
      </c>
      <c r="K127" s="141"/>
      <c r="L127" s="28"/>
      <c r="M127" s="145" t="s">
        <v>1</v>
      </c>
      <c r="N127" s="146" t="s">
        <v>34</v>
      </c>
      <c r="O127" s="147">
        <v>6.0000000000000001E-3</v>
      </c>
      <c r="P127" s="147">
        <f>O127*H127</f>
        <v>0.194796</v>
      </c>
      <c r="Q127" s="147">
        <v>0</v>
      </c>
      <c r="R127" s="147">
        <f>Q127*H127</f>
        <v>0</v>
      </c>
      <c r="S127" s="147">
        <v>0</v>
      </c>
      <c r="T127" s="148">
        <f>S127*H127</f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49" t="s">
        <v>118</v>
      </c>
      <c r="AT127" s="149" t="s">
        <v>114</v>
      </c>
      <c r="AU127" s="149" t="s">
        <v>79</v>
      </c>
      <c r="AY127" s="15" t="s">
        <v>111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15" t="s">
        <v>77</v>
      </c>
      <c r="BK127" s="150">
        <f>ROUND(I127*H127,2)</f>
        <v>0</v>
      </c>
      <c r="BL127" s="15" t="s">
        <v>118</v>
      </c>
      <c r="BM127" s="149" t="s">
        <v>220</v>
      </c>
    </row>
    <row r="128" spans="1:65" s="2" customFormat="1" x14ac:dyDescent="0.2">
      <c r="A128" s="27"/>
      <c r="B128" s="28"/>
      <c r="C128" s="27"/>
      <c r="D128" s="151" t="s">
        <v>120</v>
      </c>
      <c r="E128" s="27"/>
      <c r="F128" s="152" t="s">
        <v>130</v>
      </c>
      <c r="G128" s="27"/>
      <c r="H128" s="27"/>
      <c r="I128" s="27"/>
      <c r="J128" s="27"/>
      <c r="K128" s="27"/>
      <c r="L128" s="28"/>
      <c r="M128" s="153"/>
      <c r="N128" s="154"/>
      <c r="O128" s="53"/>
      <c r="P128" s="53"/>
      <c r="Q128" s="53"/>
      <c r="R128" s="53"/>
      <c r="S128" s="53"/>
      <c r="T128" s="54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T128" s="15" t="s">
        <v>120</v>
      </c>
      <c r="AU128" s="15" t="s">
        <v>79</v>
      </c>
    </row>
    <row r="129" spans="1:65" s="13" customFormat="1" x14ac:dyDescent="0.2">
      <c r="B129" s="155"/>
      <c r="D129" s="156" t="s">
        <v>131</v>
      </c>
      <c r="F129" s="157" t="s">
        <v>221</v>
      </c>
      <c r="H129" s="158">
        <v>32.466000000000001</v>
      </c>
      <c r="L129" s="155"/>
      <c r="M129" s="159"/>
      <c r="N129" s="160"/>
      <c r="O129" s="160"/>
      <c r="P129" s="160"/>
      <c r="Q129" s="160"/>
      <c r="R129" s="160"/>
      <c r="S129" s="160"/>
      <c r="T129" s="161"/>
      <c r="AT129" s="162" t="s">
        <v>131</v>
      </c>
      <c r="AU129" s="162" t="s">
        <v>79</v>
      </c>
      <c r="AV129" s="13" t="s">
        <v>79</v>
      </c>
      <c r="AW129" s="13" t="s">
        <v>3</v>
      </c>
      <c r="AX129" s="13" t="s">
        <v>77</v>
      </c>
      <c r="AY129" s="162" t="s">
        <v>111</v>
      </c>
    </row>
    <row r="130" spans="1:65" s="2" customFormat="1" ht="44.25" customHeight="1" x14ac:dyDescent="0.2">
      <c r="A130" s="27"/>
      <c r="B130" s="138"/>
      <c r="C130" s="139" t="s">
        <v>118</v>
      </c>
      <c r="D130" s="139" t="s">
        <v>114</v>
      </c>
      <c r="E130" s="140" t="s">
        <v>133</v>
      </c>
      <c r="F130" s="141" t="s">
        <v>134</v>
      </c>
      <c r="G130" s="142" t="s">
        <v>117</v>
      </c>
      <c r="H130" s="143">
        <v>2.319</v>
      </c>
      <c r="I130" s="144"/>
      <c r="J130" s="144">
        <f>ROUND(I130*H130,2)</f>
        <v>0</v>
      </c>
      <c r="K130" s="141"/>
      <c r="L130" s="28"/>
      <c r="M130" s="145" t="s">
        <v>1</v>
      </c>
      <c r="N130" s="146" t="s">
        <v>34</v>
      </c>
      <c r="O130" s="147">
        <v>0</v>
      </c>
      <c r="P130" s="147">
        <f>O130*H130</f>
        <v>0</v>
      </c>
      <c r="Q130" s="147">
        <v>0</v>
      </c>
      <c r="R130" s="147">
        <f>Q130*H130</f>
        <v>0</v>
      </c>
      <c r="S130" s="147">
        <v>0</v>
      </c>
      <c r="T130" s="148">
        <f>S130*H130</f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49" t="s">
        <v>118</v>
      </c>
      <c r="AT130" s="149" t="s">
        <v>114</v>
      </c>
      <c r="AU130" s="149" t="s">
        <v>79</v>
      </c>
      <c r="AY130" s="15" t="s">
        <v>111</v>
      </c>
      <c r="BE130" s="150">
        <f>IF(N130="základní",J130,0)</f>
        <v>0</v>
      </c>
      <c r="BF130" s="150">
        <f>IF(N130="snížená",J130,0)</f>
        <v>0</v>
      </c>
      <c r="BG130" s="150">
        <f>IF(N130="zákl. přenesená",J130,0)</f>
        <v>0</v>
      </c>
      <c r="BH130" s="150">
        <f>IF(N130="sníž. přenesená",J130,0)</f>
        <v>0</v>
      </c>
      <c r="BI130" s="150">
        <f>IF(N130="nulová",J130,0)</f>
        <v>0</v>
      </c>
      <c r="BJ130" s="15" t="s">
        <v>77</v>
      </c>
      <c r="BK130" s="150">
        <f>ROUND(I130*H130,2)</f>
        <v>0</v>
      </c>
      <c r="BL130" s="15" t="s">
        <v>118</v>
      </c>
      <c r="BM130" s="149" t="s">
        <v>222</v>
      </c>
    </row>
    <row r="131" spans="1:65" s="2" customFormat="1" x14ac:dyDescent="0.2">
      <c r="A131" s="27"/>
      <c r="B131" s="28"/>
      <c r="C131" s="27"/>
      <c r="D131" s="151" t="s">
        <v>120</v>
      </c>
      <c r="E131" s="27"/>
      <c r="F131" s="152" t="s">
        <v>136</v>
      </c>
      <c r="G131" s="27"/>
      <c r="H131" s="27"/>
      <c r="I131" s="27"/>
      <c r="J131" s="27"/>
      <c r="K131" s="27"/>
      <c r="L131" s="28"/>
      <c r="M131" s="153"/>
      <c r="N131" s="154"/>
      <c r="O131" s="53"/>
      <c r="P131" s="53"/>
      <c r="Q131" s="53"/>
      <c r="R131" s="53"/>
      <c r="S131" s="53"/>
      <c r="T131" s="54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T131" s="15" t="s">
        <v>120</v>
      </c>
      <c r="AU131" s="15" t="s">
        <v>79</v>
      </c>
    </row>
    <row r="132" spans="1:65" s="12" customFormat="1" ht="25.95" customHeight="1" x14ac:dyDescent="0.25">
      <c r="B132" s="126"/>
      <c r="D132" s="127" t="s">
        <v>68</v>
      </c>
      <c r="E132" s="128" t="s">
        <v>137</v>
      </c>
      <c r="F132" s="128" t="s">
        <v>138</v>
      </c>
      <c r="J132" s="129">
        <f>BK132</f>
        <v>0</v>
      </c>
      <c r="L132" s="126"/>
      <c r="M132" s="130"/>
      <c r="N132" s="131"/>
      <c r="O132" s="131"/>
      <c r="P132" s="132">
        <f>P133</f>
        <v>53.592307999999996</v>
      </c>
      <c r="Q132" s="131"/>
      <c r="R132" s="132">
        <f>R133</f>
        <v>1.1508523999999998</v>
      </c>
      <c r="S132" s="131"/>
      <c r="T132" s="133">
        <f>T133</f>
        <v>2.3187795999999996</v>
      </c>
      <c r="AR132" s="127" t="s">
        <v>79</v>
      </c>
      <c r="AT132" s="134" t="s">
        <v>68</v>
      </c>
      <c r="AU132" s="134" t="s">
        <v>69</v>
      </c>
      <c r="AY132" s="127" t="s">
        <v>111</v>
      </c>
      <c r="BK132" s="135">
        <f>BK133</f>
        <v>0</v>
      </c>
    </row>
    <row r="133" spans="1:65" s="12" customFormat="1" ht="22.95" customHeight="1" x14ac:dyDescent="0.25">
      <c r="B133" s="126"/>
      <c r="D133" s="127" t="s">
        <v>68</v>
      </c>
      <c r="E133" s="136" t="s">
        <v>158</v>
      </c>
      <c r="F133" s="136" t="s">
        <v>159</v>
      </c>
      <c r="J133" s="137">
        <f>BK133</f>
        <v>0</v>
      </c>
      <c r="L133" s="126"/>
      <c r="M133" s="130"/>
      <c r="N133" s="131"/>
      <c r="O133" s="131"/>
      <c r="P133" s="132">
        <f>SUM(P134:P158)</f>
        <v>53.592307999999996</v>
      </c>
      <c r="Q133" s="131"/>
      <c r="R133" s="132">
        <f>SUM(R134:R158)</f>
        <v>1.1508523999999998</v>
      </c>
      <c r="S133" s="131"/>
      <c r="T133" s="133">
        <f>SUM(T134:T158)</f>
        <v>2.3187795999999996</v>
      </c>
      <c r="AR133" s="127" t="s">
        <v>79</v>
      </c>
      <c r="AT133" s="134" t="s">
        <v>68</v>
      </c>
      <c r="AU133" s="134" t="s">
        <v>77</v>
      </c>
      <c r="AY133" s="127" t="s">
        <v>111</v>
      </c>
      <c r="BK133" s="135">
        <f>SUM(BK134:BK158)</f>
        <v>0</v>
      </c>
    </row>
    <row r="134" spans="1:65" s="2" customFormat="1" ht="16.5" customHeight="1" x14ac:dyDescent="0.2">
      <c r="A134" s="27"/>
      <c r="B134" s="138"/>
      <c r="C134" s="139" t="s">
        <v>141</v>
      </c>
      <c r="D134" s="139" t="s">
        <v>114</v>
      </c>
      <c r="E134" s="140" t="s">
        <v>161</v>
      </c>
      <c r="F134" s="141" t="s">
        <v>162</v>
      </c>
      <c r="G134" s="142" t="s">
        <v>163</v>
      </c>
      <c r="H134" s="143">
        <v>27.88</v>
      </c>
      <c r="I134" s="144"/>
      <c r="J134" s="144">
        <f>ROUND(I134*H134,2)</f>
        <v>0</v>
      </c>
      <c r="K134" s="141"/>
      <c r="L134" s="28"/>
      <c r="M134" s="145" t="s">
        <v>1</v>
      </c>
      <c r="N134" s="146" t="s">
        <v>34</v>
      </c>
      <c r="O134" s="147">
        <v>2.4E-2</v>
      </c>
      <c r="P134" s="147">
        <f>O134*H134</f>
        <v>0.66911999999999994</v>
      </c>
      <c r="Q134" s="147">
        <v>0</v>
      </c>
      <c r="R134" s="147">
        <f>Q134*H134</f>
        <v>0</v>
      </c>
      <c r="S134" s="147">
        <v>0</v>
      </c>
      <c r="T134" s="148">
        <f>S134*H134</f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49" t="s">
        <v>145</v>
      </c>
      <c r="AT134" s="149" t="s">
        <v>114</v>
      </c>
      <c r="AU134" s="149" t="s">
        <v>79</v>
      </c>
      <c r="AY134" s="15" t="s">
        <v>111</v>
      </c>
      <c r="BE134" s="150">
        <f>IF(N134="základní",J134,0)</f>
        <v>0</v>
      </c>
      <c r="BF134" s="150">
        <f>IF(N134="snížená",J134,0)</f>
        <v>0</v>
      </c>
      <c r="BG134" s="150">
        <f>IF(N134="zákl. přenesená",J134,0)</f>
        <v>0</v>
      </c>
      <c r="BH134" s="150">
        <f>IF(N134="sníž. přenesená",J134,0)</f>
        <v>0</v>
      </c>
      <c r="BI134" s="150">
        <f>IF(N134="nulová",J134,0)</f>
        <v>0</v>
      </c>
      <c r="BJ134" s="15" t="s">
        <v>77</v>
      </c>
      <c r="BK134" s="150">
        <f>ROUND(I134*H134,2)</f>
        <v>0</v>
      </c>
      <c r="BL134" s="15" t="s">
        <v>145</v>
      </c>
      <c r="BM134" s="149" t="s">
        <v>223</v>
      </c>
    </row>
    <row r="135" spans="1:65" s="2" customFormat="1" x14ac:dyDescent="0.2">
      <c r="A135" s="27"/>
      <c r="B135" s="28"/>
      <c r="C135" s="27"/>
      <c r="D135" s="151" t="s">
        <v>120</v>
      </c>
      <c r="E135" s="27"/>
      <c r="F135" s="152" t="s">
        <v>165</v>
      </c>
      <c r="G135" s="27"/>
      <c r="H135" s="27"/>
      <c r="I135" s="27"/>
      <c r="J135" s="27"/>
      <c r="K135" s="27"/>
      <c r="L135" s="28"/>
      <c r="M135" s="153"/>
      <c r="N135" s="154"/>
      <c r="O135" s="53"/>
      <c r="P135" s="53"/>
      <c r="Q135" s="53"/>
      <c r="R135" s="53"/>
      <c r="S135" s="53"/>
      <c r="T135" s="54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T135" s="15" t="s">
        <v>120</v>
      </c>
      <c r="AU135" s="15" t="s">
        <v>79</v>
      </c>
    </row>
    <row r="136" spans="1:65" s="2" customFormat="1" ht="16.5" customHeight="1" x14ac:dyDescent="0.2">
      <c r="A136" s="27"/>
      <c r="B136" s="138"/>
      <c r="C136" s="139" t="s">
        <v>148</v>
      </c>
      <c r="D136" s="139" t="s">
        <v>114</v>
      </c>
      <c r="E136" s="140" t="s">
        <v>167</v>
      </c>
      <c r="F136" s="141" t="s">
        <v>168</v>
      </c>
      <c r="G136" s="142" t="s">
        <v>163</v>
      </c>
      <c r="H136" s="143">
        <v>27.88</v>
      </c>
      <c r="I136" s="144"/>
      <c r="J136" s="144">
        <f>ROUND(I136*H136,2)</f>
        <v>0</v>
      </c>
      <c r="K136" s="141"/>
      <c r="L136" s="28"/>
      <c r="M136" s="145" t="s">
        <v>1</v>
      </c>
      <c r="N136" s="146" t="s">
        <v>34</v>
      </c>
      <c r="O136" s="147">
        <v>4.3999999999999997E-2</v>
      </c>
      <c r="P136" s="147">
        <f>O136*H136</f>
        <v>1.2267199999999998</v>
      </c>
      <c r="Q136" s="147">
        <v>2.9999999999999997E-4</v>
      </c>
      <c r="R136" s="147">
        <f>Q136*H136</f>
        <v>8.3639999999999982E-3</v>
      </c>
      <c r="S136" s="147">
        <v>0</v>
      </c>
      <c r="T136" s="148">
        <f>S136*H136</f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49" t="s">
        <v>145</v>
      </c>
      <c r="AT136" s="149" t="s">
        <v>114</v>
      </c>
      <c r="AU136" s="149" t="s">
        <v>79</v>
      </c>
      <c r="AY136" s="15" t="s">
        <v>111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5" t="s">
        <v>77</v>
      </c>
      <c r="BK136" s="150">
        <f>ROUND(I136*H136,2)</f>
        <v>0</v>
      </c>
      <c r="BL136" s="15" t="s">
        <v>145</v>
      </c>
      <c r="BM136" s="149" t="s">
        <v>224</v>
      </c>
    </row>
    <row r="137" spans="1:65" s="2" customFormat="1" x14ac:dyDescent="0.2">
      <c r="A137" s="27"/>
      <c r="B137" s="28"/>
      <c r="C137" s="27"/>
      <c r="D137" s="151" t="s">
        <v>120</v>
      </c>
      <c r="E137" s="27"/>
      <c r="F137" s="152" t="s">
        <v>170</v>
      </c>
      <c r="G137" s="27"/>
      <c r="H137" s="27"/>
      <c r="I137" s="27"/>
      <c r="J137" s="27"/>
      <c r="K137" s="27"/>
      <c r="L137" s="28"/>
      <c r="M137" s="153"/>
      <c r="N137" s="154"/>
      <c r="O137" s="53"/>
      <c r="P137" s="53"/>
      <c r="Q137" s="53"/>
      <c r="R137" s="53"/>
      <c r="S137" s="53"/>
      <c r="T137" s="54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T137" s="15" t="s">
        <v>120</v>
      </c>
      <c r="AU137" s="15" t="s">
        <v>79</v>
      </c>
    </row>
    <row r="138" spans="1:65" s="2" customFormat="1" ht="24.15" customHeight="1" x14ac:dyDescent="0.2">
      <c r="A138" s="27"/>
      <c r="B138" s="138"/>
      <c r="C138" s="139" t="s">
        <v>153</v>
      </c>
      <c r="D138" s="139" t="s">
        <v>114</v>
      </c>
      <c r="E138" s="140" t="s">
        <v>172</v>
      </c>
      <c r="F138" s="141" t="s">
        <v>173</v>
      </c>
      <c r="G138" s="142" t="s">
        <v>163</v>
      </c>
      <c r="H138" s="143">
        <v>27.88</v>
      </c>
      <c r="I138" s="144"/>
      <c r="J138" s="144">
        <f>ROUND(I138*H138,2)</f>
        <v>0</v>
      </c>
      <c r="K138" s="141"/>
      <c r="L138" s="28"/>
      <c r="M138" s="145" t="s">
        <v>1</v>
      </c>
      <c r="N138" s="146" t="s">
        <v>34</v>
      </c>
      <c r="O138" s="147">
        <v>0.35</v>
      </c>
      <c r="P138" s="147">
        <f>O138*H138</f>
        <v>9.7579999999999991</v>
      </c>
      <c r="Q138" s="147">
        <v>1.4999999999999999E-2</v>
      </c>
      <c r="R138" s="147">
        <f>Q138*H138</f>
        <v>0.41819999999999996</v>
      </c>
      <c r="S138" s="147">
        <v>0</v>
      </c>
      <c r="T138" s="148">
        <f>S138*H138</f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49" t="s">
        <v>145</v>
      </c>
      <c r="AT138" s="149" t="s">
        <v>114</v>
      </c>
      <c r="AU138" s="149" t="s">
        <v>79</v>
      </c>
      <c r="AY138" s="15" t="s">
        <v>111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5" t="s">
        <v>77</v>
      </c>
      <c r="BK138" s="150">
        <f>ROUND(I138*H138,2)</f>
        <v>0</v>
      </c>
      <c r="BL138" s="15" t="s">
        <v>145</v>
      </c>
      <c r="BM138" s="149" t="s">
        <v>225</v>
      </c>
    </row>
    <row r="139" spans="1:65" s="2" customFormat="1" x14ac:dyDescent="0.2">
      <c r="A139" s="27"/>
      <c r="B139" s="28"/>
      <c r="C139" s="27"/>
      <c r="D139" s="151" t="s">
        <v>120</v>
      </c>
      <c r="E139" s="27"/>
      <c r="F139" s="152" t="s">
        <v>175</v>
      </c>
      <c r="G139" s="27"/>
      <c r="H139" s="27"/>
      <c r="I139" s="27"/>
      <c r="J139" s="27"/>
      <c r="K139" s="27"/>
      <c r="L139" s="28"/>
      <c r="M139" s="153"/>
      <c r="N139" s="154"/>
      <c r="O139" s="53"/>
      <c r="P139" s="53"/>
      <c r="Q139" s="53"/>
      <c r="R139" s="53"/>
      <c r="S139" s="53"/>
      <c r="T139" s="54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T139" s="15" t="s">
        <v>120</v>
      </c>
      <c r="AU139" s="15" t="s">
        <v>79</v>
      </c>
    </row>
    <row r="140" spans="1:65" s="2" customFormat="1" ht="24.15" customHeight="1" x14ac:dyDescent="0.2">
      <c r="A140" s="27"/>
      <c r="B140" s="138"/>
      <c r="C140" s="139" t="s">
        <v>160</v>
      </c>
      <c r="D140" s="139" t="s">
        <v>114</v>
      </c>
      <c r="E140" s="140" t="s">
        <v>226</v>
      </c>
      <c r="F140" s="141" t="s">
        <v>227</v>
      </c>
      <c r="G140" s="142" t="s">
        <v>204</v>
      </c>
      <c r="H140" s="143">
        <v>3.4</v>
      </c>
      <c r="I140" s="144"/>
      <c r="J140" s="144">
        <f>ROUND(I140*H140,2)</f>
        <v>0</v>
      </c>
      <c r="K140" s="141"/>
      <c r="L140" s="28"/>
      <c r="M140" s="145" t="s">
        <v>1</v>
      </c>
      <c r="N140" s="146" t="s">
        <v>34</v>
      </c>
      <c r="O140" s="147">
        <v>5.1999999999999998E-2</v>
      </c>
      <c r="P140" s="147">
        <f>O140*H140</f>
        <v>0.17679999999999998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49" t="s">
        <v>145</v>
      </c>
      <c r="AT140" s="149" t="s">
        <v>114</v>
      </c>
      <c r="AU140" s="149" t="s">
        <v>79</v>
      </c>
      <c r="AY140" s="15" t="s">
        <v>111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5" t="s">
        <v>77</v>
      </c>
      <c r="BK140" s="150">
        <f>ROUND(I140*H140,2)</f>
        <v>0</v>
      </c>
      <c r="BL140" s="15" t="s">
        <v>145</v>
      </c>
      <c r="BM140" s="149" t="s">
        <v>228</v>
      </c>
    </row>
    <row r="141" spans="1:65" s="2" customFormat="1" x14ac:dyDescent="0.2">
      <c r="A141" s="27"/>
      <c r="B141" s="28"/>
      <c r="C141" s="27"/>
      <c r="D141" s="151" t="s">
        <v>120</v>
      </c>
      <c r="E141" s="27"/>
      <c r="F141" s="152" t="s">
        <v>229</v>
      </c>
      <c r="G141" s="27"/>
      <c r="H141" s="27"/>
      <c r="I141" s="27"/>
      <c r="J141" s="27"/>
      <c r="K141" s="27"/>
      <c r="L141" s="28"/>
      <c r="M141" s="153"/>
      <c r="N141" s="154"/>
      <c r="O141" s="53"/>
      <c r="P141" s="53"/>
      <c r="Q141" s="53"/>
      <c r="R141" s="53"/>
      <c r="S141" s="53"/>
      <c r="T141" s="54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T141" s="15" t="s">
        <v>120</v>
      </c>
      <c r="AU141" s="15" t="s">
        <v>79</v>
      </c>
    </row>
    <row r="142" spans="1:65" s="2" customFormat="1" ht="21.75" customHeight="1" x14ac:dyDescent="0.2">
      <c r="A142" s="27"/>
      <c r="B142" s="138"/>
      <c r="C142" s="163" t="s">
        <v>166</v>
      </c>
      <c r="D142" s="163" t="s">
        <v>187</v>
      </c>
      <c r="E142" s="164" t="s">
        <v>230</v>
      </c>
      <c r="F142" s="165" t="s">
        <v>231</v>
      </c>
      <c r="G142" s="166" t="s">
        <v>204</v>
      </c>
      <c r="H142" s="167">
        <v>3.74</v>
      </c>
      <c r="I142" s="168"/>
      <c r="J142" s="168">
        <f>ROUND(I142*H142,2)</f>
        <v>0</v>
      </c>
      <c r="K142" s="165"/>
      <c r="L142" s="169"/>
      <c r="M142" s="170" t="s">
        <v>1</v>
      </c>
      <c r="N142" s="171" t="s">
        <v>34</v>
      </c>
      <c r="O142" s="147">
        <v>0</v>
      </c>
      <c r="P142" s="147">
        <f>O142*H142</f>
        <v>0</v>
      </c>
      <c r="Q142" s="147">
        <v>1.3999999999999999E-4</v>
      </c>
      <c r="R142" s="147">
        <f>Q142*H142</f>
        <v>5.2359999999999993E-4</v>
      </c>
      <c r="S142" s="147">
        <v>0</v>
      </c>
      <c r="T142" s="148">
        <f>S142*H142</f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49" t="s">
        <v>190</v>
      </c>
      <c r="AT142" s="149" t="s">
        <v>187</v>
      </c>
      <c r="AU142" s="149" t="s">
        <v>79</v>
      </c>
      <c r="AY142" s="15" t="s">
        <v>111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5" t="s">
        <v>77</v>
      </c>
      <c r="BK142" s="150">
        <f>ROUND(I142*H142,2)</f>
        <v>0</v>
      </c>
      <c r="BL142" s="15" t="s">
        <v>145</v>
      </c>
      <c r="BM142" s="149" t="s">
        <v>232</v>
      </c>
    </row>
    <row r="143" spans="1:65" s="13" customFormat="1" x14ac:dyDescent="0.2">
      <c r="B143" s="155"/>
      <c r="D143" s="156" t="s">
        <v>131</v>
      </c>
      <c r="F143" s="157" t="s">
        <v>233</v>
      </c>
      <c r="H143" s="158">
        <v>3.74</v>
      </c>
      <c r="L143" s="155"/>
      <c r="M143" s="159"/>
      <c r="N143" s="160"/>
      <c r="O143" s="160"/>
      <c r="P143" s="160"/>
      <c r="Q143" s="160"/>
      <c r="R143" s="160"/>
      <c r="S143" s="160"/>
      <c r="T143" s="161"/>
      <c r="AT143" s="162" t="s">
        <v>131</v>
      </c>
      <c r="AU143" s="162" t="s">
        <v>79</v>
      </c>
      <c r="AV143" s="13" t="s">
        <v>79</v>
      </c>
      <c r="AW143" s="13" t="s">
        <v>3</v>
      </c>
      <c r="AX143" s="13" t="s">
        <v>77</v>
      </c>
      <c r="AY143" s="162" t="s">
        <v>111</v>
      </c>
    </row>
    <row r="144" spans="1:65" s="2" customFormat="1" ht="24.15" customHeight="1" x14ac:dyDescent="0.2">
      <c r="A144" s="27"/>
      <c r="B144" s="138"/>
      <c r="C144" s="139" t="s">
        <v>171</v>
      </c>
      <c r="D144" s="139" t="s">
        <v>114</v>
      </c>
      <c r="E144" s="140" t="s">
        <v>177</v>
      </c>
      <c r="F144" s="141" t="s">
        <v>178</v>
      </c>
      <c r="G144" s="142" t="s">
        <v>163</v>
      </c>
      <c r="H144" s="143">
        <v>27.88</v>
      </c>
      <c r="I144" s="144"/>
      <c r="J144" s="144">
        <f>ROUND(I144*H144,2)</f>
        <v>0</v>
      </c>
      <c r="K144" s="141"/>
      <c r="L144" s="28"/>
      <c r="M144" s="145" t="s">
        <v>1</v>
      </c>
      <c r="N144" s="146" t="s">
        <v>34</v>
      </c>
      <c r="O144" s="147">
        <v>0.36799999999999999</v>
      </c>
      <c r="P144" s="147">
        <f>O144*H144</f>
        <v>10.259839999999999</v>
      </c>
      <c r="Q144" s="147">
        <v>0</v>
      </c>
      <c r="R144" s="147">
        <f>Q144*H144</f>
        <v>0</v>
      </c>
      <c r="S144" s="147">
        <v>8.3169999999999994E-2</v>
      </c>
      <c r="T144" s="148">
        <f>S144*H144</f>
        <v>2.3187795999999996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49" t="s">
        <v>145</v>
      </c>
      <c r="AT144" s="149" t="s">
        <v>114</v>
      </c>
      <c r="AU144" s="149" t="s">
        <v>79</v>
      </c>
      <c r="AY144" s="15" t="s">
        <v>111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5" t="s">
        <v>77</v>
      </c>
      <c r="BK144" s="150">
        <f>ROUND(I144*H144,2)</f>
        <v>0</v>
      </c>
      <c r="BL144" s="15" t="s">
        <v>145</v>
      </c>
      <c r="BM144" s="149" t="s">
        <v>234</v>
      </c>
    </row>
    <row r="145" spans="1:65" s="2" customFormat="1" x14ac:dyDescent="0.2">
      <c r="A145" s="27"/>
      <c r="B145" s="28"/>
      <c r="C145" s="27"/>
      <c r="D145" s="151" t="s">
        <v>120</v>
      </c>
      <c r="E145" s="27"/>
      <c r="F145" s="152" t="s">
        <v>180</v>
      </c>
      <c r="G145" s="27"/>
      <c r="H145" s="27"/>
      <c r="I145" s="27"/>
      <c r="J145" s="27"/>
      <c r="K145" s="27"/>
      <c r="L145" s="28"/>
      <c r="M145" s="153"/>
      <c r="N145" s="154"/>
      <c r="O145" s="53"/>
      <c r="P145" s="53"/>
      <c r="Q145" s="53"/>
      <c r="R145" s="53"/>
      <c r="S145" s="53"/>
      <c r="T145" s="54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T145" s="15" t="s">
        <v>120</v>
      </c>
      <c r="AU145" s="15" t="s">
        <v>79</v>
      </c>
    </row>
    <row r="146" spans="1:65" s="13" customFormat="1" x14ac:dyDescent="0.2">
      <c r="B146" s="155"/>
      <c r="D146" s="156" t="s">
        <v>131</v>
      </c>
      <c r="E146" s="162" t="s">
        <v>1</v>
      </c>
      <c r="F146" s="157" t="s">
        <v>235</v>
      </c>
      <c r="H146" s="158">
        <v>27.88</v>
      </c>
      <c r="L146" s="155"/>
      <c r="M146" s="159"/>
      <c r="N146" s="160"/>
      <c r="O146" s="160"/>
      <c r="P146" s="160"/>
      <c r="Q146" s="160"/>
      <c r="R146" s="160"/>
      <c r="S146" s="160"/>
      <c r="T146" s="161"/>
      <c r="AT146" s="162" t="s">
        <v>131</v>
      </c>
      <c r="AU146" s="162" t="s">
        <v>79</v>
      </c>
      <c r="AV146" s="13" t="s">
        <v>79</v>
      </c>
      <c r="AW146" s="13" t="s">
        <v>26</v>
      </c>
      <c r="AX146" s="13" t="s">
        <v>77</v>
      </c>
      <c r="AY146" s="162" t="s">
        <v>111</v>
      </c>
    </row>
    <row r="147" spans="1:65" s="2" customFormat="1" ht="37.950000000000003" customHeight="1" x14ac:dyDescent="0.2">
      <c r="A147" s="27"/>
      <c r="B147" s="138"/>
      <c r="C147" s="139" t="s">
        <v>176</v>
      </c>
      <c r="D147" s="139" t="s">
        <v>114</v>
      </c>
      <c r="E147" s="140" t="s">
        <v>236</v>
      </c>
      <c r="F147" s="141" t="s">
        <v>237</v>
      </c>
      <c r="G147" s="142" t="s">
        <v>163</v>
      </c>
      <c r="H147" s="143">
        <v>27.88</v>
      </c>
      <c r="I147" s="144"/>
      <c r="J147" s="144">
        <f>ROUND(I147*H147,2)</f>
        <v>0</v>
      </c>
      <c r="K147" s="141"/>
      <c r="L147" s="28"/>
      <c r="M147" s="145" t="s">
        <v>1</v>
      </c>
      <c r="N147" s="146" t="s">
        <v>34</v>
      </c>
      <c r="O147" s="147">
        <v>0.82499999999999996</v>
      </c>
      <c r="P147" s="147">
        <f>O147*H147</f>
        <v>23.000999999999998</v>
      </c>
      <c r="Q147" s="147">
        <v>6.3299999999999997E-3</v>
      </c>
      <c r="R147" s="147">
        <f>Q147*H147</f>
        <v>0.17648039999999998</v>
      </c>
      <c r="S147" s="147">
        <v>0</v>
      </c>
      <c r="T147" s="148">
        <f>S147*H147</f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49" t="s">
        <v>145</v>
      </c>
      <c r="AT147" s="149" t="s">
        <v>114</v>
      </c>
      <c r="AU147" s="149" t="s">
        <v>79</v>
      </c>
      <c r="AY147" s="15" t="s">
        <v>111</v>
      </c>
      <c r="BE147" s="150">
        <f>IF(N147="základní",J147,0)</f>
        <v>0</v>
      </c>
      <c r="BF147" s="150">
        <f>IF(N147="snížená",J147,0)</f>
        <v>0</v>
      </c>
      <c r="BG147" s="150">
        <f>IF(N147="zákl. přenesená",J147,0)</f>
        <v>0</v>
      </c>
      <c r="BH147" s="150">
        <f>IF(N147="sníž. přenesená",J147,0)</f>
        <v>0</v>
      </c>
      <c r="BI147" s="150">
        <f>IF(N147="nulová",J147,0)</f>
        <v>0</v>
      </c>
      <c r="BJ147" s="15" t="s">
        <v>77</v>
      </c>
      <c r="BK147" s="150">
        <f>ROUND(I147*H147,2)</f>
        <v>0</v>
      </c>
      <c r="BL147" s="15" t="s">
        <v>145</v>
      </c>
      <c r="BM147" s="149" t="s">
        <v>238</v>
      </c>
    </row>
    <row r="148" spans="1:65" s="2" customFormat="1" x14ac:dyDescent="0.2">
      <c r="A148" s="27"/>
      <c r="B148" s="28"/>
      <c r="C148" s="27"/>
      <c r="D148" s="151" t="s">
        <v>120</v>
      </c>
      <c r="E148" s="27"/>
      <c r="F148" s="152" t="s">
        <v>239</v>
      </c>
      <c r="G148" s="27"/>
      <c r="H148" s="27"/>
      <c r="I148" s="27"/>
      <c r="J148" s="27"/>
      <c r="K148" s="27"/>
      <c r="L148" s="28"/>
      <c r="M148" s="153"/>
      <c r="N148" s="154"/>
      <c r="O148" s="53"/>
      <c r="P148" s="53"/>
      <c r="Q148" s="53"/>
      <c r="R148" s="53"/>
      <c r="S148" s="53"/>
      <c r="T148" s="54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T148" s="15" t="s">
        <v>120</v>
      </c>
      <c r="AU148" s="15" t="s">
        <v>79</v>
      </c>
    </row>
    <row r="149" spans="1:65" s="2" customFormat="1" ht="37.950000000000003" customHeight="1" x14ac:dyDescent="0.2">
      <c r="A149" s="27"/>
      <c r="B149" s="138"/>
      <c r="C149" s="163" t="s">
        <v>181</v>
      </c>
      <c r="D149" s="163" t="s">
        <v>187</v>
      </c>
      <c r="E149" s="164" t="s">
        <v>240</v>
      </c>
      <c r="F149" s="165" t="s">
        <v>241</v>
      </c>
      <c r="G149" s="166" t="s">
        <v>163</v>
      </c>
      <c r="H149" s="167">
        <v>30.667999999999999</v>
      </c>
      <c r="I149" s="168"/>
      <c r="J149" s="168">
        <f>ROUND(I149*H149,2)</f>
        <v>0</v>
      </c>
      <c r="K149" s="165"/>
      <c r="L149" s="169"/>
      <c r="M149" s="170" t="s">
        <v>1</v>
      </c>
      <c r="N149" s="171" t="s">
        <v>34</v>
      </c>
      <c r="O149" s="147">
        <v>0</v>
      </c>
      <c r="P149" s="147">
        <f>O149*H149</f>
        <v>0</v>
      </c>
      <c r="Q149" s="147">
        <v>1.78E-2</v>
      </c>
      <c r="R149" s="147">
        <f>Q149*H149</f>
        <v>0.5458904</v>
      </c>
      <c r="S149" s="147">
        <v>0</v>
      </c>
      <c r="T149" s="148">
        <f>S149*H149</f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49" t="s">
        <v>190</v>
      </c>
      <c r="AT149" s="149" t="s">
        <v>187</v>
      </c>
      <c r="AU149" s="149" t="s">
        <v>79</v>
      </c>
      <c r="AY149" s="15" t="s">
        <v>111</v>
      </c>
      <c r="BE149" s="150">
        <f>IF(N149="základní",J149,0)</f>
        <v>0</v>
      </c>
      <c r="BF149" s="150">
        <f>IF(N149="snížená",J149,0)</f>
        <v>0</v>
      </c>
      <c r="BG149" s="150">
        <f>IF(N149="zákl. přenesená",J149,0)</f>
        <v>0</v>
      </c>
      <c r="BH149" s="150">
        <f>IF(N149="sníž. přenesená",J149,0)</f>
        <v>0</v>
      </c>
      <c r="BI149" s="150">
        <f>IF(N149="nulová",J149,0)</f>
        <v>0</v>
      </c>
      <c r="BJ149" s="15" t="s">
        <v>77</v>
      </c>
      <c r="BK149" s="150">
        <f>ROUND(I149*H149,2)</f>
        <v>0</v>
      </c>
      <c r="BL149" s="15" t="s">
        <v>145</v>
      </c>
      <c r="BM149" s="149" t="s">
        <v>242</v>
      </c>
    </row>
    <row r="150" spans="1:65" s="13" customFormat="1" x14ac:dyDescent="0.2">
      <c r="B150" s="155"/>
      <c r="D150" s="156" t="s">
        <v>131</v>
      </c>
      <c r="F150" s="157" t="s">
        <v>243</v>
      </c>
      <c r="H150" s="158">
        <v>30.667999999999999</v>
      </c>
      <c r="L150" s="155"/>
      <c r="M150" s="159"/>
      <c r="N150" s="160"/>
      <c r="O150" s="160"/>
      <c r="P150" s="160"/>
      <c r="Q150" s="160"/>
      <c r="R150" s="160"/>
      <c r="S150" s="160"/>
      <c r="T150" s="161"/>
      <c r="AT150" s="162" t="s">
        <v>131</v>
      </c>
      <c r="AU150" s="162" t="s">
        <v>79</v>
      </c>
      <c r="AV150" s="13" t="s">
        <v>79</v>
      </c>
      <c r="AW150" s="13" t="s">
        <v>3</v>
      </c>
      <c r="AX150" s="13" t="s">
        <v>77</v>
      </c>
      <c r="AY150" s="162" t="s">
        <v>111</v>
      </c>
    </row>
    <row r="151" spans="1:65" s="2" customFormat="1" ht="37.950000000000003" customHeight="1" x14ac:dyDescent="0.2">
      <c r="A151" s="27"/>
      <c r="B151" s="138"/>
      <c r="C151" s="139" t="s">
        <v>186</v>
      </c>
      <c r="D151" s="139" t="s">
        <v>114</v>
      </c>
      <c r="E151" s="140" t="s">
        <v>194</v>
      </c>
      <c r="F151" s="141" t="s">
        <v>195</v>
      </c>
      <c r="G151" s="142" t="s">
        <v>163</v>
      </c>
      <c r="H151" s="143">
        <v>27.88</v>
      </c>
      <c r="I151" s="144"/>
      <c r="J151" s="144">
        <f>ROUND(I151*H151,2)</f>
        <v>0</v>
      </c>
      <c r="K151" s="141"/>
      <c r="L151" s="28"/>
      <c r="M151" s="145" t="s">
        <v>1</v>
      </c>
      <c r="N151" s="146" t="s">
        <v>34</v>
      </c>
      <c r="O151" s="147">
        <v>0.1</v>
      </c>
      <c r="P151" s="147">
        <f>O151*H151</f>
        <v>2.7880000000000003</v>
      </c>
      <c r="Q151" s="147">
        <v>0</v>
      </c>
      <c r="R151" s="147">
        <f>Q151*H151</f>
        <v>0</v>
      </c>
      <c r="S151" s="147">
        <v>0</v>
      </c>
      <c r="T151" s="148">
        <f>S151*H151</f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49" t="s">
        <v>145</v>
      </c>
      <c r="AT151" s="149" t="s">
        <v>114</v>
      </c>
      <c r="AU151" s="149" t="s">
        <v>79</v>
      </c>
      <c r="AY151" s="15" t="s">
        <v>111</v>
      </c>
      <c r="BE151" s="150">
        <f>IF(N151="základní",J151,0)</f>
        <v>0</v>
      </c>
      <c r="BF151" s="150">
        <f>IF(N151="snížená",J151,0)</f>
        <v>0</v>
      </c>
      <c r="BG151" s="150">
        <f>IF(N151="zákl. přenesená",J151,0)</f>
        <v>0</v>
      </c>
      <c r="BH151" s="150">
        <f>IF(N151="sníž. přenesená",J151,0)</f>
        <v>0</v>
      </c>
      <c r="BI151" s="150">
        <f>IF(N151="nulová",J151,0)</f>
        <v>0</v>
      </c>
      <c r="BJ151" s="15" t="s">
        <v>77</v>
      </c>
      <c r="BK151" s="150">
        <f>ROUND(I151*H151,2)</f>
        <v>0</v>
      </c>
      <c r="BL151" s="15" t="s">
        <v>145</v>
      </c>
      <c r="BM151" s="149" t="s">
        <v>244</v>
      </c>
    </row>
    <row r="152" spans="1:65" s="2" customFormat="1" x14ac:dyDescent="0.2">
      <c r="A152" s="27"/>
      <c r="B152" s="28"/>
      <c r="C152" s="27"/>
      <c r="D152" s="151" t="s">
        <v>120</v>
      </c>
      <c r="E152" s="27"/>
      <c r="F152" s="152" t="s">
        <v>197</v>
      </c>
      <c r="G152" s="27"/>
      <c r="H152" s="27"/>
      <c r="I152" s="27"/>
      <c r="J152" s="27"/>
      <c r="K152" s="27"/>
      <c r="L152" s="28"/>
      <c r="M152" s="153"/>
      <c r="N152" s="154"/>
      <c r="O152" s="53"/>
      <c r="P152" s="53"/>
      <c r="Q152" s="53"/>
      <c r="R152" s="53"/>
      <c r="S152" s="53"/>
      <c r="T152" s="54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T152" s="15" t="s">
        <v>120</v>
      </c>
      <c r="AU152" s="15" t="s">
        <v>79</v>
      </c>
    </row>
    <row r="153" spans="1:65" s="2" customFormat="1" ht="37.950000000000003" customHeight="1" x14ac:dyDescent="0.2">
      <c r="A153" s="27"/>
      <c r="B153" s="138"/>
      <c r="C153" s="139" t="s">
        <v>193</v>
      </c>
      <c r="D153" s="139" t="s">
        <v>114</v>
      </c>
      <c r="E153" s="140" t="s">
        <v>198</v>
      </c>
      <c r="F153" s="141" t="s">
        <v>199</v>
      </c>
      <c r="G153" s="142" t="s">
        <v>163</v>
      </c>
      <c r="H153" s="143">
        <v>27.88</v>
      </c>
      <c r="I153" s="144"/>
      <c r="J153" s="144">
        <f>ROUND(I153*H153,2)</f>
        <v>0</v>
      </c>
      <c r="K153" s="141"/>
      <c r="L153" s="28"/>
      <c r="M153" s="145" t="s">
        <v>1</v>
      </c>
      <c r="N153" s="146" t="s">
        <v>34</v>
      </c>
      <c r="O153" s="147">
        <v>0.1</v>
      </c>
      <c r="P153" s="147">
        <f>O153*H153</f>
        <v>2.7880000000000003</v>
      </c>
      <c r="Q153" s="147">
        <v>0</v>
      </c>
      <c r="R153" s="147">
        <f>Q153*H153</f>
        <v>0</v>
      </c>
      <c r="S153" s="147">
        <v>0</v>
      </c>
      <c r="T153" s="148">
        <f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49" t="s">
        <v>145</v>
      </c>
      <c r="AT153" s="149" t="s">
        <v>114</v>
      </c>
      <c r="AU153" s="149" t="s">
        <v>79</v>
      </c>
      <c r="AY153" s="15" t="s">
        <v>111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15" t="s">
        <v>77</v>
      </c>
      <c r="BK153" s="150">
        <f>ROUND(I153*H153,2)</f>
        <v>0</v>
      </c>
      <c r="BL153" s="15" t="s">
        <v>145</v>
      </c>
      <c r="BM153" s="149" t="s">
        <v>245</v>
      </c>
    </row>
    <row r="154" spans="1:65" s="2" customFormat="1" x14ac:dyDescent="0.2">
      <c r="A154" s="27"/>
      <c r="B154" s="28"/>
      <c r="C154" s="27"/>
      <c r="D154" s="151" t="s">
        <v>120</v>
      </c>
      <c r="E154" s="27"/>
      <c r="F154" s="152" t="s">
        <v>201</v>
      </c>
      <c r="G154" s="27"/>
      <c r="H154" s="27"/>
      <c r="I154" s="27"/>
      <c r="J154" s="27"/>
      <c r="K154" s="27"/>
      <c r="L154" s="28"/>
      <c r="M154" s="153"/>
      <c r="N154" s="154"/>
      <c r="O154" s="53"/>
      <c r="P154" s="53"/>
      <c r="Q154" s="53"/>
      <c r="R154" s="53"/>
      <c r="S154" s="53"/>
      <c r="T154" s="54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T154" s="15" t="s">
        <v>120</v>
      </c>
      <c r="AU154" s="15" t="s">
        <v>79</v>
      </c>
    </row>
    <row r="155" spans="1:65" s="2" customFormat="1" ht="24.15" customHeight="1" x14ac:dyDescent="0.2">
      <c r="A155" s="27"/>
      <c r="B155" s="138"/>
      <c r="C155" s="139" t="s">
        <v>8</v>
      </c>
      <c r="D155" s="139" t="s">
        <v>114</v>
      </c>
      <c r="E155" s="140" t="s">
        <v>208</v>
      </c>
      <c r="F155" s="141" t="s">
        <v>209</v>
      </c>
      <c r="G155" s="142" t="s">
        <v>163</v>
      </c>
      <c r="H155" s="143">
        <v>27.88</v>
      </c>
      <c r="I155" s="144"/>
      <c r="J155" s="144">
        <f>ROUND(I155*H155,2)</f>
        <v>0</v>
      </c>
      <c r="K155" s="141"/>
      <c r="L155" s="28"/>
      <c r="M155" s="145" t="s">
        <v>1</v>
      </c>
      <c r="N155" s="146" t="s">
        <v>34</v>
      </c>
      <c r="O155" s="147">
        <v>4.1000000000000002E-2</v>
      </c>
      <c r="P155" s="147">
        <f>O155*H155</f>
        <v>1.1430800000000001</v>
      </c>
      <c r="Q155" s="147">
        <v>5.0000000000000002E-5</v>
      </c>
      <c r="R155" s="147">
        <f>Q155*H155</f>
        <v>1.3940000000000001E-3</v>
      </c>
      <c r="S155" s="147">
        <v>0</v>
      </c>
      <c r="T155" s="148">
        <f>S155*H155</f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49" t="s">
        <v>145</v>
      </c>
      <c r="AT155" s="149" t="s">
        <v>114</v>
      </c>
      <c r="AU155" s="149" t="s">
        <v>79</v>
      </c>
      <c r="AY155" s="15" t="s">
        <v>111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5" t="s">
        <v>77</v>
      </c>
      <c r="BK155" s="150">
        <f>ROUND(I155*H155,2)</f>
        <v>0</v>
      </c>
      <c r="BL155" s="15" t="s">
        <v>145</v>
      </c>
      <c r="BM155" s="149" t="s">
        <v>246</v>
      </c>
    </row>
    <row r="156" spans="1:65" s="2" customFormat="1" x14ac:dyDescent="0.2">
      <c r="A156" s="27"/>
      <c r="B156" s="28"/>
      <c r="C156" s="27"/>
      <c r="D156" s="151" t="s">
        <v>120</v>
      </c>
      <c r="E156" s="27"/>
      <c r="F156" s="152" t="s">
        <v>211</v>
      </c>
      <c r="G156" s="27"/>
      <c r="H156" s="27"/>
      <c r="I156" s="27"/>
      <c r="J156" s="27"/>
      <c r="K156" s="27"/>
      <c r="L156" s="28"/>
      <c r="M156" s="153"/>
      <c r="N156" s="154"/>
      <c r="O156" s="53"/>
      <c r="P156" s="53"/>
      <c r="Q156" s="53"/>
      <c r="R156" s="53"/>
      <c r="S156" s="53"/>
      <c r="T156" s="54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T156" s="15" t="s">
        <v>120</v>
      </c>
      <c r="AU156" s="15" t="s">
        <v>79</v>
      </c>
    </row>
    <row r="157" spans="1:65" s="2" customFormat="1" ht="24.15" customHeight="1" x14ac:dyDescent="0.2">
      <c r="A157" s="27"/>
      <c r="B157" s="138"/>
      <c r="C157" s="139" t="s">
        <v>145</v>
      </c>
      <c r="D157" s="139" t="s">
        <v>114</v>
      </c>
      <c r="E157" s="140" t="s">
        <v>213</v>
      </c>
      <c r="F157" s="141" t="s">
        <v>214</v>
      </c>
      <c r="G157" s="142" t="s">
        <v>117</v>
      </c>
      <c r="H157" s="143">
        <v>1.151</v>
      </c>
      <c r="I157" s="144"/>
      <c r="J157" s="144">
        <f>ROUND(I157*H157,2)</f>
        <v>0</v>
      </c>
      <c r="K157" s="141"/>
      <c r="L157" s="28"/>
      <c r="M157" s="145" t="s">
        <v>1</v>
      </c>
      <c r="N157" s="146" t="s">
        <v>34</v>
      </c>
      <c r="O157" s="147">
        <v>1.548</v>
      </c>
      <c r="P157" s="147">
        <f>O157*H157</f>
        <v>1.7817480000000001</v>
      </c>
      <c r="Q157" s="147">
        <v>0</v>
      </c>
      <c r="R157" s="147">
        <f>Q157*H157</f>
        <v>0</v>
      </c>
      <c r="S157" s="147">
        <v>0</v>
      </c>
      <c r="T157" s="148">
        <f>S157*H157</f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49" t="s">
        <v>145</v>
      </c>
      <c r="AT157" s="149" t="s">
        <v>114</v>
      </c>
      <c r="AU157" s="149" t="s">
        <v>79</v>
      </c>
      <c r="AY157" s="15" t="s">
        <v>111</v>
      </c>
      <c r="BE157" s="150">
        <f>IF(N157="základní",J157,0)</f>
        <v>0</v>
      </c>
      <c r="BF157" s="150">
        <f>IF(N157="snížená",J157,0)</f>
        <v>0</v>
      </c>
      <c r="BG157" s="150">
        <f>IF(N157="zákl. přenesená",J157,0)</f>
        <v>0</v>
      </c>
      <c r="BH157" s="150">
        <f>IF(N157="sníž. přenesená",J157,0)</f>
        <v>0</v>
      </c>
      <c r="BI157" s="150">
        <f>IF(N157="nulová",J157,0)</f>
        <v>0</v>
      </c>
      <c r="BJ157" s="15" t="s">
        <v>77</v>
      </c>
      <c r="BK157" s="150">
        <f>ROUND(I157*H157,2)</f>
        <v>0</v>
      </c>
      <c r="BL157" s="15" t="s">
        <v>145</v>
      </c>
      <c r="BM157" s="149" t="s">
        <v>247</v>
      </c>
    </row>
    <row r="158" spans="1:65" s="2" customFormat="1" x14ac:dyDescent="0.2">
      <c r="A158" s="27"/>
      <c r="B158" s="28"/>
      <c r="C158" s="27"/>
      <c r="D158" s="151" t="s">
        <v>120</v>
      </c>
      <c r="E158" s="27"/>
      <c r="F158" s="152" t="s">
        <v>216</v>
      </c>
      <c r="G158" s="27"/>
      <c r="H158" s="27"/>
      <c r="I158" s="27"/>
      <c r="J158" s="27"/>
      <c r="K158" s="27"/>
      <c r="L158" s="28"/>
      <c r="M158" s="172"/>
      <c r="N158" s="173"/>
      <c r="O158" s="174"/>
      <c r="P158" s="174"/>
      <c r="Q158" s="174"/>
      <c r="R158" s="174"/>
      <c r="S158" s="174"/>
      <c r="T158" s="175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T158" s="15" t="s">
        <v>120</v>
      </c>
      <c r="AU158" s="15" t="s">
        <v>79</v>
      </c>
    </row>
    <row r="159" spans="1:65" s="2" customFormat="1" ht="6.9" customHeight="1" x14ac:dyDescent="0.2">
      <c r="A159" s="27"/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28"/>
      <c r="M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</row>
  </sheetData>
  <autoFilter ref="C119:K15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/>
    <hyperlink ref="F126" r:id="rId2"/>
    <hyperlink ref="F128" r:id="rId3"/>
    <hyperlink ref="F131" r:id="rId4"/>
    <hyperlink ref="F135" r:id="rId5"/>
    <hyperlink ref="F137" r:id="rId6"/>
    <hyperlink ref="F139" r:id="rId7"/>
    <hyperlink ref="F141" r:id="rId8"/>
    <hyperlink ref="F145" r:id="rId9"/>
    <hyperlink ref="F148" r:id="rId10"/>
    <hyperlink ref="F152" r:id="rId11"/>
    <hyperlink ref="F154" r:id="rId12"/>
    <hyperlink ref="F156" r:id="rId13"/>
    <hyperlink ref="F158" r:id="rId14"/>
  </hyperlinks>
  <pageMargins left="0.39374999999999999" right="0.39374999999999999" top="0.39374999999999999" bottom="0.39374999999999999" header="0" footer="0"/>
  <pageSetup paperSize="9" scale="76" fitToHeight="100" orientation="portrait" blackAndWhite="1" r:id="rId15"/>
  <headerFooter>
    <oddFooter>&amp;CStrana &amp;P z &amp;N</oddFooter>
  </headerFooter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07 - MŠ Komerční, dlažba</vt:lpstr>
      <vt:lpstr>08 - MŠ Komerční, terasa</vt:lpstr>
      <vt:lpstr>'07 - MŠ Komerční, dlažba'!Názvy_tisku</vt:lpstr>
      <vt:lpstr>'08 - MŠ Komerční, terasa'!Názvy_tisku</vt:lpstr>
      <vt:lpstr>'Rekapitulace stavby'!Názvy_tisku</vt:lpstr>
      <vt:lpstr>'07 - MŠ Komerční, dlažba'!Oblast_tisku</vt:lpstr>
      <vt:lpstr>'08 - MŠ Komerční, terasa'!Oblast_tisku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Klus</dc:creator>
  <cp:lastModifiedBy>HP</cp:lastModifiedBy>
  <cp:lastPrinted>2023-05-23T07:14:28Z</cp:lastPrinted>
  <dcterms:created xsi:type="dcterms:W3CDTF">2023-05-19T10:42:06Z</dcterms:created>
  <dcterms:modified xsi:type="dcterms:W3CDTF">2023-05-23T09:34:03Z</dcterms:modified>
</cp:coreProperties>
</file>